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24" i="1"/>
  <c r="J25"/>
  <c r="J27"/>
  <c r="J28"/>
  <c r="J29"/>
  <c r="J32"/>
  <c r="J33"/>
  <c r="J34"/>
  <c r="J35"/>
  <c r="J36"/>
  <c r="J37"/>
  <c r="J39"/>
  <c r="J40"/>
  <c r="J41"/>
  <c r="J42"/>
  <c r="J43"/>
  <c r="J44"/>
  <c r="J14"/>
  <c r="J11"/>
  <c r="J10"/>
  <c r="I46"/>
  <c r="J46" s="1"/>
  <c r="H46"/>
  <c r="J23"/>
  <c r="H26"/>
  <c r="J26" s="1"/>
  <c r="C43"/>
  <c r="E43"/>
  <c r="D43"/>
  <c r="D44"/>
  <c r="H38"/>
  <c r="J38" s="1"/>
  <c r="H30"/>
  <c r="H45"/>
  <c r="J20"/>
  <c r="J21"/>
  <c r="J22"/>
  <c r="E38"/>
  <c r="E32"/>
  <c r="E45" s="1"/>
  <c r="E12"/>
  <c r="E9" s="1"/>
  <c r="E13"/>
  <c r="D13" s="1"/>
  <c r="F13" s="1"/>
  <c r="E17"/>
  <c r="E15"/>
  <c r="D15" s="1"/>
  <c r="E19"/>
  <c r="E18"/>
  <c r="E25"/>
  <c r="C38"/>
  <c r="C32" s="1"/>
  <c r="C45" s="1"/>
  <c r="C9"/>
  <c r="C13"/>
  <c r="C15"/>
  <c r="C19"/>
  <c r="C18" s="1"/>
  <c r="D18" s="1"/>
  <c r="F18" s="1"/>
  <c r="C25"/>
  <c r="D25"/>
  <c r="D39"/>
  <c r="D38"/>
  <c r="D34"/>
  <c r="G33"/>
  <c r="F33"/>
  <c r="D33"/>
  <c r="D32" s="1"/>
  <c r="D27"/>
  <c r="J19"/>
  <c r="D19"/>
  <c r="F19" s="1"/>
  <c r="J18"/>
  <c r="J17"/>
  <c r="D17"/>
  <c r="F17"/>
  <c r="J16"/>
  <c r="D16"/>
  <c r="F16" s="1"/>
  <c r="J15"/>
  <c r="J13"/>
  <c r="J12"/>
  <c r="D12"/>
  <c r="F12" s="1"/>
  <c r="J9"/>
  <c r="J8"/>
  <c r="I45"/>
  <c r="J45" s="1"/>
  <c r="E8" l="1"/>
  <c r="D9"/>
  <c r="C8"/>
  <c r="C46" s="1"/>
  <c r="E46"/>
  <c r="D45"/>
  <c r="D8" l="1"/>
  <c r="F8" s="1"/>
  <c r="F9"/>
  <c r="D46"/>
</calcChain>
</file>

<file path=xl/sharedStrings.xml><?xml version="1.0" encoding="utf-8"?>
<sst xmlns="http://schemas.openxmlformats.org/spreadsheetml/2006/main" count="78" uniqueCount="78">
  <si>
    <t>КОД</t>
  </si>
  <si>
    <t>Утвержде-
но по 
бюджету
на 2001 год</t>
  </si>
  <si>
    <t>Утвержд.
на I пол.
2001 года</t>
  </si>
  <si>
    <t>Исполне-
но на 01.05.01г.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</si>
  <si>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</si>
  <si>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</si>
  <si>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</si>
  <si>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</si>
  <si>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</si>
  <si>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258 659,0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</si>
  <si>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</si>
  <si>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</si>
  <si>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</si>
  <si>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</si>
  <si>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</si>
  <si>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</si>
  <si>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000 1 06 01000 00 0000 110</t>
  </si>
  <si>
    <t>000 1 06 06000 00 0000 110</t>
  </si>
  <si>
    <t>Земельный налог</t>
  </si>
  <si>
    <t>67 822,0</t>
  </si>
  <si>
    <t>000 1 11 00000 00 0000 000</t>
  </si>
  <si>
    <t>000 1 11 05000 00 0000 120</t>
  </si>
  <si>
    <t>Доходы от сдачи в аренду имущества, находящегося в государственной и муниципальной собственности</t>
  </si>
  <si>
    <t>000 1 11 05025 10 0000 120</t>
  </si>
  <si>
    <t>Арендная плата за земельные участки, находящиеся в собственности поселений</t>
  </si>
  <si>
    <t>001 1 11 09045 10 0000 120</t>
  </si>
  <si>
    <t>Прочие поступления от использования имущества</t>
  </si>
  <si>
    <t>000 1 14 00000 00 0000 000</t>
  </si>
  <si>
    <t>ДОХОДЫ ОТ ПРОДАЖИ МАТЕРИАЛЬНЫХ И НЕМАТЕРИАЛЬНЫХ АКТИВОВ</t>
  </si>
  <si>
    <t>Доходы от продажи земельных участков</t>
  </si>
  <si>
    <t>000 2 00 00000 00 0000 000</t>
  </si>
  <si>
    <t>БЕЗВОЗМЕЗДНЫЕ ПОСТУПЛЕНИЯ</t>
  </si>
  <si>
    <t>000 2 02 00000 00 0000 000</t>
  </si>
  <si>
    <t>Бюджетные поступления от других бюджетов системы Российской Федерации</t>
  </si>
  <si>
    <t>Дотации бюджетам поселений на выравнивание бюджетной обеспеченности</t>
  </si>
  <si>
    <t>000 2 02 03000 00 0000 000</t>
  </si>
  <si>
    <t>Субвенции бюджетам субъектов РФ и муниципальных образований</t>
  </si>
  <si>
    <t>Прочие субвенции бюджетам поселений ( на охрану окружающей среды)</t>
  </si>
  <si>
    <t>55 225,0</t>
  </si>
  <si>
    <t>И Т О Г О</t>
  </si>
  <si>
    <t>ВСЕГО ДОХОДОВ</t>
  </si>
  <si>
    <t>ДОХОДЫ налоговые и неналоговые</t>
  </si>
  <si>
    <t>ДОХОДЫ ОТ ИСПОЛЬЗОВАНИЯ ИМУЩЕСТВА, НАХОДЯЩЕГОСЯ В ГОСУДАРСТВЕННОЙ И МУНИЦИПАЛЬНОЙ СОБСТВЕННОСТИ</t>
  </si>
  <si>
    <t>000 1 14 06010 00 0000 430</t>
  </si>
  <si>
    <t>Доходы от реализации имущества</t>
  </si>
  <si>
    <t>000 1 14 02030 10 0000 440</t>
  </si>
  <si>
    <t>Доходы от реализации иного имущества</t>
  </si>
  <si>
    <t>000 1 16 90050 10 0000 140</t>
  </si>
  <si>
    <t>Штрафы,санкции,возмещение ущерба</t>
  </si>
  <si>
    <t>000 117 00000 00 0000 000</t>
  </si>
  <si>
    <t>Прочие неналоговые доходы</t>
  </si>
  <si>
    <t>000 117 05050 10 0000 180</t>
  </si>
  <si>
    <t>Прочие неналоговые доходы бюджетов поселения</t>
  </si>
  <si>
    <t>000 2 02 03000 00 0000 151</t>
  </si>
  <si>
    <t>000 2 07 00000 00 0000 000</t>
  </si>
  <si>
    <t xml:space="preserve">Прочие безвозмездные  поступления </t>
  </si>
  <si>
    <t>Прочие безвозмездные  поступления  в бюджеты поселений</t>
  </si>
  <si>
    <t>000 2 07 05000 10 0000 180</t>
  </si>
  <si>
    <t>Наименование показателя расхода бюджета</t>
  </si>
  <si>
    <t>План текущего финансового года,тыс. руб.</t>
  </si>
  <si>
    <t>Исполнение за отчетный период текущего финансового года</t>
  </si>
  <si>
    <t>тыс.руб.</t>
  </si>
  <si>
    <t>%</t>
  </si>
  <si>
    <t xml:space="preserve">Приложение № 2
к  Порядку опубликования сведений о ходе  исполнения бюджета,численности муниципальных служащих и работников муниципальных учреждений и затрат на их  денежное содержание 
</t>
  </si>
  <si>
    <t>Субвенции местным  бюджетам на выполнение передаваемых полномочий субьектов Российской Федерации.</t>
  </si>
  <si>
    <t>Налог на имущество  физических лиц</t>
  </si>
  <si>
    <t xml:space="preserve">Доходы получаемые в виде арендной платы за земельные участки государственная собственность на которые не разграничена ,а также средства от продажи права на заключение договоров аренды указанных земельных участков </t>
  </si>
  <si>
    <t>Иные межбюджетные трансферты ,передаваемые бюджетам поселений</t>
  </si>
  <si>
    <t>Прочие  межбюджетные трансферты ,передаваемые бюджетам поселений</t>
  </si>
  <si>
    <t>Налоги на товары (работы,услуги) реализуемые на территории Российской Федерации</t>
  </si>
  <si>
    <t>Акцизы по подакцизным товарам (продукции ),производимым на территории Российской Федерации</t>
  </si>
  <si>
    <t>Доходы от оказания платных услуг,работ и компенсации затрат государства</t>
  </si>
  <si>
    <t>Доходы от  компенсации затрат государства</t>
  </si>
  <si>
    <t>Прочие субсидии</t>
  </si>
  <si>
    <t>Субсидии бюджетам бюджетной системы Российской Федерации (межбюджетные субсидии)</t>
  </si>
  <si>
    <t>от_____.2016_№____</t>
  </si>
  <si>
    <t xml:space="preserve">Субсидии бюджетам на осуществление дорожной деятельности в отношении автомобильных дорог общего пользования ,а также капитального ремонта </t>
  </si>
  <si>
    <t>Информация по  доходам бюджета муниципального образования Малмыжского городского поселения   Кировской области за  9 месяцев 2016 год</t>
  </si>
</sst>
</file>

<file path=xl/styles.xml><?xml version="1.0" encoding="utf-8"?>
<styleSheet xmlns="http://schemas.openxmlformats.org/spreadsheetml/2006/main">
  <numFmts count="4">
    <numFmt numFmtId="179" formatCode="_(* #,##0.00_);_(* \(#,##0.00\);_(* &quot;-&quot;??_);_(@_)"/>
    <numFmt numFmtId="180" formatCode="#,##0.0"/>
    <numFmt numFmtId="181" formatCode="#,##0.0_ ;\-#,##0.0\ "/>
    <numFmt numFmtId="187" formatCode="#,##0.00_ ;\-#,##0.00\ "/>
  </numFmts>
  <fonts count="29">
    <font>
      <sz val="10"/>
      <name val="Arial"/>
    </font>
    <font>
      <sz val="10"/>
      <name val="Arial"/>
    </font>
    <font>
      <b/>
      <sz val="14"/>
      <name val="Arial Cyr"/>
      <family val="2"/>
      <charset val="204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i/>
      <sz val="10"/>
      <name val="Arial Narrow"/>
      <family val="2"/>
    </font>
    <font>
      <i/>
      <sz val="9"/>
      <name val="Arial Narrow"/>
      <family val="2"/>
    </font>
    <font>
      <b/>
      <sz val="10"/>
      <name val="Arial Narrow"/>
      <family val="2"/>
    </font>
    <font>
      <b/>
      <sz val="11"/>
      <name val="Arial Cyr"/>
      <family val="2"/>
      <charset val="204"/>
    </font>
    <font>
      <b/>
      <sz val="11"/>
      <name val="Arial Narrow"/>
      <family val="2"/>
    </font>
    <font>
      <sz val="11"/>
      <name val="Arial Narrow"/>
      <family val="2"/>
    </font>
    <font>
      <b/>
      <sz val="12"/>
      <name val="Arial Cyr"/>
      <family val="2"/>
      <charset val="204"/>
    </font>
    <font>
      <b/>
      <sz val="12"/>
      <name val="Arial Narrow"/>
      <family val="2"/>
    </font>
    <font>
      <sz val="12"/>
      <name val="Arial Cyr"/>
      <charset val="204"/>
    </font>
    <font>
      <sz val="8"/>
      <name val="Times New Roman Cyr"/>
      <family val="1"/>
      <charset val="204"/>
    </font>
    <font>
      <sz val="11"/>
      <name val="Arial Cyr"/>
      <charset val="204"/>
    </font>
    <font>
      <b/>
      <sz val="8"/>
      <name val="Arial Cyr"/>
      <family val="2"/>
      <charset val="204"/>
    </font>
    <font>
      <sz val="8"/>
      <name val="Arial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8"/>
      <color indexed="10"/>
      <name val="Arial Cyr"/>
      <family val="2"/>
      <charset val="204"/>
    </font>
    <font>
      <sz val="8"/>
      <name val="Arial Cyr"/>
      <charset val="204"/>
    </font>
    <font>
      <i/>
      <sz val="8"/>
      <name val="Arial Narrow"/>
      <family val="2"/>
      <charset val="204"/>
    </font>
    <font>
      <b/>
      <sz val="9"/>
      <name val="Arial Narrow"/>
      <family val="2"/>
    </font>
    <font>
      <sz val="9"/>
      <name val="Arial Narrow"/>
      <family val="2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79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80" fontId="9" fillId="0" borderId="3" xfId="0" applyNumberFormat="1" applyFont="1" applyFill="1" applyBorder="1" applyAlignment="1" applyProtection="1">
      <alignment horizontal="right" vertical="center" wrapText="1"/>
    </xf>
    <xf numFmtId="3" fontId="10" fillId="0" borderId="3" xfId="0" applyNumberFormat="1" applyFont="1" applyBorder="1" applyAlignment="1">
      <alignment horizontal="right" vertical="center" wrapText="1"/>
    </xf>
    <xf numFmtId="180" fontId="9" fillId="0" borderId="4" xfId="0" applyNumberFormat="1" applyFont="1" applyFill="1" applyBorder="1" applyAlignment="1" applyProtection="1">
      <alignment horizontal="right" vertical="center" wrapText="1"/>
    </xf>
    <xf numFmtId="180" fontId="3" fillId="0" borderId="5" xfId="0" applyNumberFormat="1" applyFont="1" applyFill="1" applyBorder="1" applyAlignment="1" applyProtection="1">
      <alignment vertical="center" wrapText="1"/>
    </xf>
    <xf numFmtId="3" fontId="5" fillId="0" borderId="4" xfId="0" applyNumberFormat="1" applyFont="1" applyBorder="1" applyAlignment="1">
      <alignment vertical="center" wrapText="1"/>
    </xf>
    <xf numFmtId="180" fontId="3" fillId="0" borderId="5" xfId="0" applyNumberFormat="1" applyFont="1" applyFill="1" applyBorder="1" applyAlignment="1" applyProtection="1">
      <alignment horizontal="right" vertical="center"/>
    </xf>
    <xf numFmtId="180" fontId="3" fillId="0" borderId="5" xfId="0" applyNumberFormat="1" applyFont="1" applyFill="1" applyBorder="1" applyAlignment="1" applyProtection="1">
      <alignment vertical="center"/>
    </xf>
    <xf numFmtId="3" fontId="0" fillId="0" borderId="5" xfId="0" applyNumberFormat="1" applyBorder="1" applyAlignment="1">
      <alignment vertical="center"/>
    </xf>
    <xf numFmtId="0" fontId="0" fillId="0" borderId="0" xfId="0" applyAlignment="1">
      <alignment vertical="center"/>
    </xf>
    <xf numFmtId="180" fontId="9" fillId="0" borderId="5" xfId="0" applyNumberFormat="1" applyFont="1" applyFill="1" applyBorder="1" applyAlignment="1" applyProtection="1">
      <alignment horizontal="right" vertical="center"/>
    </xf>
    <xf numFmtId="3" fontId="5" fillId="0" borderId="5" xfId="0" applyNumberFormat="1" applyFont="1" applyBorder="1" applyAlignment="1">
      <alignment vertical="center"/>
    </xf>
    <xf numFmtId="180" fontId="11" fillId="0" borderId="3" xfId="0" applyNumberFormat="1" applyFont="1" applyFill="1" applyBorder="1" applyAlignment="1" applyProtection="1">
      <alignment horizontal="right" vertical="center"/>
    </xf>
    <xf numFmtId="3" fontId="0" fillId="0" borderId="6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180" fontId="9" fillId="0" borderId="4" xfId="0" applyNumberFormat="1" applyFont="1" applyFill="1" applyBorder="1" applyAlignment="1" applyProtection="1">
      <alignment horizontal="right" vertical="center"/>
    </xf>
    <xf numFmtId="180" fontId="9" fillId="0" borderId="5" xfId="0" applyNumberFormat="1" applyFont="1" applyFill="1" applyBorder="1" applyAlignment="1" applyProtection="1">
      <alignment vertical="center"/>
    </xf>
    <xf numFmtId="3" fontId="13" fillId="0" borderId="8" xfId="0" applyNumberFormat="1" applyFont="1" applyBorder="1" applyAlignment="1">
      <alignment vertical="center"/>
    </xf>
    <xf numFmtId="3" fontId="13" fillId="0" borderId="9" xfId="0" applyNumberFormat="1" applyFont="1" applyBorder="1" applyAlignment="1">
      <alignment vertical="center"/>
    </xf>
    <xf numFmtId="3" fontId="13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180" fontId="9" fillId="0" borderId="10" xfId="0" applyNumberFormat="1" applyFont="1" applyFill="1" applyBorder="1" applyAlignment="1" applyProtection="1">
      <alignment horizontal="right" vertical="center"/>
    </xf>
    <xf numFmtId="180" fontId="9" fillId="0" borderId="10" xfId="0" applyNumberFormat="1" applyFont="1" applyFill="1" applyBorder="1" applyAlignment="1" applyProtection="1">
      <alignment vertical="center"/>
    </xf>
    <xf numFmtId="180" fontId="14" fillId="0" borderId="11" xfId="0" applyNumberFormat="1" applyFont="1" applyFill="1" applyBorder="1" applyAlignment="1" applyProtection="1">
      <alignment horizontal="right" vertical="center"/>
    </xf>
    <xf numFmtId="0" fontId="15" fillId="0" borderId="1" xfId="0" applyFont="1" applyBorder="1" applyAlignment="1">
      <alignment vertical="center"/>
    </xf>
    <xf numFmtId="0" fontId="15" fillId="0" borderId="0" xfId="0" applyFont="1" applyAlignment="1">
      <alignment vertical="center" wrapText="1"/>
    </xf>
    <xf numFmtId="180" fontId="3" fillId="0" borderId="0" xfId="0" applyNumberFormat="1" applyFont="1" applyAlignment="1">
      <alignment vertical="center" wrapText="1"/>
    </xf>
    <xf numFmtId="0" fontId="16" fillId="0" borderId="0" xfId="1" applyFont="1" applyAlignment="1">
      <alignment horizontal="left"/>
    </xf>
    <xf numFmtId="180" fontId="3" fillId="0" borderId="0" xfId="0" applyNumberFormat="1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180" fontId="12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1" fontId="20" fillId="0" borderId="12" xfId="0" applyNumberFormat="1" applyFont="1" applyFill="1" applyBorder="1" applyAlignment="1" applyProtection="1">
      <alignment horizontal="center" vertical="center" wrapText="1"/>
    </xf>
    <xf numFmtId="1" fontId="20" fillId="0" borderId="13" xfId="0" applyNumberFormat="1" applyFont="1" applyFill="1" applyBorder="1" applyAlignment="1" applyProtection="1">
      <alignment horizontal="center" vertical="center" wrapText="1"/>
    </xf>
    <xf numFmtId="1" fontId="21" fillId="0" borderId="14" xfId="0" applyNumberFormat="1" applyFont="1" applyFill="1" applyBorder="1" applyAlignment="1" applyProtection="1">
      <alignment horizontal="center" vertical="center" wrapText="1"/>
    </xf>
    <xf numFmtId="1" fontId="20" fillId="0" borderId="14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</xf>
    <xf numFmtId="1" fontId="20" fillId="0" borderId="16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0" fillId="0" borderId="17" xfId="0" applyNumberFormat="1" applyFont="1" applyFill="1" applyBorder="1" applyAlignment="1" applyProtection="1">
      <alignment horizontal="left" vertical="center" wrapText="1" indent="1"/>
    </xf>
    <xf numFmtId="0" fontId="20" fillId="0" borderId="18" xfId="0" applyNumberFormat="1" applyFont="1" applyFill="1" applyBorder="1" applyAlignment="1" applyProtection="1">
      <alignment horizontal="left" vertical="center" wrapText="1" indent="1"/>
    </xf>
    <xf numFmtId="0" fontId="21" fillId="0" borderId="19" xfId="0" applyNumberFormat="1" applyFont="1" applyFill="1" applyBorder="1" applyAlignment="1" applyProtection="1">
      <alignment horizontal="left" vertical="center" wrapText="1" indent="2"/>
    </xf>
    <xf numFmtId="0" fontId="20" fillId="0" borderId="19" xfId="0" applyNumberFormat="1" applyFont="1" applyFill="1" applyBorder="1" applyAlignment="1" applyProtection="1">
      <alignment horizontal="left" vertical="center" wrapText="1" indent="1"/>
    </xf>
    <xf numFmtId="0" fontId="24" fillId="0" borderId="19" xfId="0" applyNumberFormat="1" applyFont="1" applyFill="1" applyBorder="1" applyAlignment="1" applyProtection="1">
      <alignment horizontal="left" vertical="center" wrapText="1" indent="3"/>
    </xf>
    <xf numFmtId="0" fontId="4" fillId="0" borderId="19" xfId="0" applyNumberFormat="1" applyFont="1" applyFill="1" applyBorder="1" applyAlignment="1" applyProtection="1">
      <alignment horizontal="left" vertical="center" wrapText="1" indent="2"/>
    </xf>
    <xf numFmtId="0" fontId="21" fillId="0" borderId="18" xfId="0" applyFont="1" applyBorder="1" applyAlignment="1">
      <alignment horizontal="left" vertical="center" wrapText="1" indent="2"/>
    </xf>
    <xf numFmtId="0" fontId="20" fillId="0" borderId="20" xfId="0" applyNumberFormat="1" applyFont="1" applyFill="1" applyBorder="1" applyAlignment="1" applyProtection="1">
      <alignment horizontal="left" vertical="center" wrapText="1" indent="3"/>
    </xf>
    <xf numFmtId="0" fontId="20" fillId="0" borderId="21" xfId="0" applyNumberFormat="1" applyFont="1" applyFill="1" applyBorder="1" applyAlignment="1" applyProtection="1">
      <alignment horizontal="left" vertical="center" wrapText="1" indent="3"/>
    </xf>
    <xf numFmtId="181" fontId="25" fillId="0" borderId="3" xfId="2" applyNumberFormat="1" applyFont="1" applyFill="1" applyBorder="1" applyAlignment="1" applyProtection="1">
      <alignment horizontal="right" vertical="center" wrapText="1"/>
    </xf>
    <xf numFmtId="181" fontId="25" fillId="0" borderId="4" xfId="2" applyNumberFormat="1" applyFont="1" applyFill="1" applyBorder="1" applyAlignment="1" applyProtection="1">
      <alignment horizontal="right" vertical="center" wrapText="1"/>
    </xf>
    <xf numFmtId="181" fontId="25" fillId="0" borderId="5" xfId="2" applyNumberFormat="1" applyFont="1" applyFill="1" applyBorder="1" applyAlignment="1" applyProtection="1">
      <alignment horizontal="right" vertical="center" wrapText="1"/>
    </xf>
    <xf numFmtId="181" fontId="26" fillId="0" borderId="5" xfId="2" applyNumberFormat="1" applyFont="1" applyFill="1" applyBorder="1" applyAlignment="1" applyProtection="1">
      <alignment horizontal="right" vertical="center" wrapText="1"/>
    </xf>
    <xf numFmtId="181" fontId="25" fillId="0" borderId="17" xfId="2" applyNumberFormat="1" applyFont="1" applyFill="1" applyBorder="1" applyAlignment="1" applyProtection="1">
      <alignment horizontal="right" vertical="center" wrapText="1"/>
    </xf>
    <xf numFmtId="181" fontId="25" fillId="0" borderId="4" xfId="2" applyNumberFormat="1" applyFont="1" applyBorder="1" applyAlignment="1">
      <alignment vertical="center" wrapText="1"/>
    </xf>
    <xf numFmtId="181" fontId="26" fillId="0" borderId="5" xfId="2" applyNumberFormat="1" applyFont="1" applyBorder="1" applyAlignment="1">
      <alignment vertical="center" wrapText="1"/>
    </xf>
    <xf numFmtId="181" fontId="25" fillId="0" borderId="10" xfId="2" applyNumberFormat="1" applyFont="1" applyFill="1" applyBorder="1" applyAlignment="1" applyProtection="1">
      <alignment horizontal="right" vertical="center" wrapText="1"/>
    </xf>
    <xf numFmtId="181" fontId="25" fillId="0" borderId="11" xfId="2" applyNumberFormat="1" applyFont="1" applyFill="1" applyBorder="1" applyAlignment="1" applyProtection="1">
      <alignment horizontal="right" vertical="center" wrapText="1"/>
    </xf>
    <xf numFmtId="0" fontId="4" fillId="0" borderId="22" xfId="0" applyNumberFormat="1" applyFont="1" applyFill="1" applyBorder="1" applyAlignment="1" applyProtection="1">
      <alignment horizontal="left" vertical="center" wrapText="1" indent="2"/>
    </xf>
    <xf numFmtId="180" fontId="3" fillId="0" borderId="23" xfId="0" applyNumberFormat="1" applyFont="1" applyFill="1" applyBorder="1" applyAlignment="1" applyProtection="1">
      <alignment horizontal="right" vertical="center"/>
    </xf>
    <xf numFmtId="180" fontId="3" fillId="0" borderId="23" xfId="0" applyNumberFormat="1" applyFont="1" applyFill="1" applyBorder="1" applyAlignment="1" applyProtection="1">
      <alignment vertical="center"/>
    </xf>
    <xf numFmtId="3" fontId="5" fillId="0" borderId="6" xfId="0" applyNumberFormat="1" applyFont="1" applyBorder="1" applyAlignment="1">
      <alignment vertical="center"/>
    </xf>
    <xf numFmtId="3" fontId="5" fillId="0" borderId="7" xfId="0" applyNumberFormat="1" applyFont="1" applyBorder="1" applyAlignment="1">
      <alignment vertical="center"/>
    </xf>
    <xf numFmtId="181" fontId="26" fillId="0" borderId="22" xfId="2" applyNumberFormat="1" applyFont="1" applyFill="1" applyBorder="1" applyAlignment="1" applyProtection="1">
      <alignment horizontal="right" vertical="center" wrapText="1"/>
    </xf>
    <xf numFmtId="181" fontId="27" fillId="0" borderId="22" xfId="2" applyNumberFormat="1" applyFont="1" applyFill="1" applyBorder="1" applyAlignment="1" applyProtection="1">
      <alignment horizontal="right" vertical="center" wrapText="1"/>
    </xf>
    <xf numFmtId="0" fontId="20" fillId="0" borderId="22" xfId="0" applyNumberFormat="1" applyFont="1" applyFill="1" applyBorder="1" applyAlignment="1" applyProtection="1">
      <alignment horizontal="left" vertical="center" wrapText="1" indent="2"/>
    </xf>
    <xf numFmtId="0" fontId="19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0" fontId="28" fillId="0" borderId="19" xfId="0" applyNumberFormat="1" applyFont="1" applyFill="1" applyBorder="1" applyAlignment="1" applyProtection="1">
      <alignment horizontal="left" vertical="center" wrapText="1" indent="2"/>
    </xf>
    <xf numFmtId="0" fontId="0" fillId="0" borderId="0" xfId="0" applyAlignment="1">
      <alignment wrapText="1"/>
    </xf>
    <xf numFmtId="1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left" vertical="center" wrapText="1" indent="2"/>
    </xf>
    <xf numFmtId="180" fontId="3" fillId="0" borderId="0" xfId="0" applyNumberFormat="1" applyFont="1" applyFill="1" applyBorder="1" applyAlignment="1" applyProtection="1">
      <alignment horizontal="right" vertical="center"/>
    </xf>
    <xf numFmtId="180" fontId="3" fillId="0" borderId="0" xfId="0" applyNumberFormat="1" applyFont="1" applyFill="1" applyBorder="1" applyAlignment="1" applyProtection="1">
      <alignment vertical="center"/>
    </xf>
    <xf numFmtId="181" fontId="26" fillId="0" borderId="0" xfId="2" applyNumberFormat="1" applyFont="1" applyBorder="1" applyAlignment="1">
      <alignment vertical="center" wrapText="1"/>
    </xf>
    <xf numFmtId="187" fontId="27" fillId="0" borderId="22" xfId="2" applyNumberFormat="1" applyFont="1" applyFill="1" applyBorder="1" applyAlignment="1" applyProtection="1">
      <alignment horizontal="right" vertical="center" wrapText="1"/>
    </xf>
    <xf numFmtId="187" fontId="26" fillId="0" borderId="22" xfId="2" applyNumberFormat="1" applyFont="1" applyFill="1" applyBorder="1" applyAlignment="1" applyProtection="1">
      <alignment horizontal="right" vertical="center" wrapText="1"/>
    </xf>
    <xf numFmtId="2" fontId="7" fillId="0" borderId="26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2" fontId="7" fillId="0" borderId="28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7" fillId="0" borderId="30" xfId="0" applyNumberFormat="1" applyFont="1" applyBorder="1" applyAlignment="1">
      <alignment horizontal="center" vertical="center" wrapText="1"/>
    </xf>
    <xf numFmtId="2" fontId="7" fillId="0" borderId="2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_Книга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tabSelected="1" view="pageBreakPreview" topLeftCell="B1" zoomScale="60" workbookViewId="0">
      <selection activeCell="O6" sqref="O6"/>
    </sheetView>
  </sheetViews>
  <sheetFormatPr defaultRowHeight="12.75"/>
  <cols>
    <col min="1" max="1" width="18.42578125" style="46" hidden="1" customWidth="1"/>
    <col min="2" max="2" width="56.5703125" style="46" customWidth="1"/>
    <col min="3" max="3" width="10.28515625" style="14" hidden="1" customWidth="1"/>
    <col min="4" max="4" width="10.7109375" style="14" hidden="1" customWidth="1"/>
    <col min="5" max="5" width="9.28515625" style="14" hidden="1" customWidth="1"/>
    <col min="6" max="6" width="9.140625" style="14" hidden="1" customWidth="1"/>
    <col min="7" max="7" width="9" style="14" hidden="1" customWidth="1"/>
    <col min="8" max="8" width="9.42578125" style="37" customWidth="1"/>
    <col min="9" max="9" width="12.7109375" style="2" customWidth="1"/>
    <col min="10" max="10" width="9.42578125" style="2" customWidth="1"/>
    <col min="11" max="16384" width="9.140625" style="2"/>
  </cols>
  <sheetData>
    <row r="1" spans="1:10" ht="129" customHeight="1">
      <c r="A1" s="38"/>
      <c r="B1" s="38"/>
      <c r="C1" s="1"/>
      <c r="D1" s="1"/>
      <c r="E1" s="1"/>
      <c r="F1" s="1"/>
      <c r="G1" s="1"/>
      <c r="H1" s="98" t="s">
        <v>63</v>
      </c>
      <c r="I1" s="98"/>
      <c r="J1" s="98"/>
    </row>
    <row r="2" spans="1:10" ht="13.5" customHeight="1">
      <c r="A2" s="38"/>
      <c r="B2" s="38"/>
      <c r="C2" s="1"/>
      <c r="D2" s="1"/>
      <c r="E2" s="1"/>
      <c r="F2" s="1"/>
      <c r="G2" s="1"/>
      <c r="H2" s="104" t="s">
        <v>75</v>
      </c>
      <c r="I2" s="104"/>
      <c r="J2" s="104"/>
    </row>
    <row r="3" spans="1:10" ht="62.25" customHeight="1">
      <c r="A3" s="99" t="s">
        <v>77</v>
      </c>
      <c r="B3" s="99"/>
      <c r="C3" s="99"/>
      <c r="D3" s="99"/>
      <c r="E3" s="99"/>
      <c r="F3" s="99"/>
      <c r="G3" s="99"/>
      <c r="H3" s="99"/>
      <c r="I3" s="99"/>
      <c r="J3" s="99"/>
    </row>
    <row r="4" spans="1:10" ht="1.5" customHeight="1" thickBot="1">
      <c r="A4" s="39"/>
      <c r="B4" s="39"/>
      <c r="C4" s="3"/>
      <c r="D4" s="3"/>
      <c r="E4" s="3"/>
      <c r="F4" s="3"/>
      <c r="G4" s="3"/>
      <c r="H4" s="4"/>
    </row>
    <row r="5" spans="1:10" ht="12" customHeight="1">
      <c r="A5" s="100" t="s">
        <v>0</v>
      </c>
      <c r="B5" s="93" t="s">
        <v>58</v>
      </c>
      <c r="C5" s="5"/>
      <c r="D5" s="5"/>
      <c r="E5" s="102" t="s">
        <v>1</v>
      </c>
      <c r="F5" s="102" t="s">
        <v>2</v>
      </c>
      <c r="G5" s="102" t="s">
        <v>3</v>
      </c>
      <c r="H5" s="96" t="s">
        <v>59</v>
      </c>
      <c r="I5" s="89" t="s">
        <v>60</v>
      </c>
      <c r="J5" s="90"/>
    </row>
    <row r="6" spans="1:10" ht="63.75" customHeight="1" thickBot="1">
      <c r="A6" s="101"/>
      <c r="B6" s="94"/>
      <c r="C6" s="3"/>
      <c r="D6" s="3"/>
      <c r="E6" s="103"/>
      <c r="F6" s="103"/>
      <c r="G6" s="103"/>
      <c r="H6" s="97"/>
      <c r="I6" s="91"/>
      <c r="J6" s="92"/>
    </row>
    <row r="7" spans="1:10" ht="28.5" customHeight="1">
      <c r="A7" s="75"/>
      <c r="B7" s="95"/>
      <c r="C7" s="76"/>
      <c r="D7" s="76"/>
      <c r="E7" s="77"/>
      <c r="F7" s="77"/>
      <c r="G7" s="77"/>
      <c r="H7" s="95"/>
      <c r="I7" s="78" t="s">
        <v>61</v>
      </c>
      <c r="J7" s="79" t="s">
        <v>62</v>
      </c>
    </row>
    <row r="8" spans="1:10" ht="18.75" customHeight="1" thickBot="1">
      <c r="A8" s="40" t="s">
        <v>4</v>
      </c>
      <c r="B8" s="49" t="s">
        <v>41</v>
      </c>
      <c r="C8" s="6" t="e">
        <f>C9+#REF!+C13+C15+#REF!+#REF!+C18+#REF!+#REF!+C25+#REF!+#REF!</f>
        <v>#REF!</v>
      </c>
      <c r="D8" s="6" t="e">
        <f>D9+#REF!+D13+D15+#REF!+#REF!+D18+#REF!+#REF!+D25+#REF!+#REF!+#REF!</f>
        <v>#REF!</v>
      </c>
      <c r="E8" s="6" t="e">
        <f>E9+#REF!+E13+E15+#REF!+#REF!+E18+#REF!+#REF!+E25+#REF!+#REF!+#REF!</f>
        <v>#REF!</v>
      </c>
      <c r="F8" s="7" t="e">
        <f>D8+C8</f>
        <v>#REF!</v>
      </c>
      <c r="G8" s="7">
        <v>140441</v>
      </c>
      <c r="H8" s="58">
        <v>11264.5</v>
      </c>
      <c r="I8" s="58">
        <v>7516.3</v>
      </c>
      <c r="J8" s="58">
        <f t="shared" ref="J8:J17" si="0">I8/H8*100</f>
        <v>66.725553730747038</v>
      </c>
    </row>
    <row r="9" spans="1:10" ht="14.25" customHeight="1" thickTop="1">
      <c r="A9" s="41" t="s">
        <v>5</v>
      </c>
      <c r="B9" s="50" t="s">
        <v>6</v>
      </c>
      <c r="C9" s="8" t="e">
        <f>#REF!+C12</f>
        <v>#REF!</v>
      </c>
      <c r="D9" s="9" t="e">
        <f>E9-C9</f>
        <v>#REF!</v>
      </c>
      <c r="E9" s="8" t="e">
        <f>#REF!+E12</f>
        <v>#REF!</v>
      </c>
      <c r="F9" s="10" t="e">
        <f>D9+C9</f>
        <v>#REF!</v>
      </c>
      <c r="G9" s="10">
        <v>75821</v>
      </c>
      <c r="H9" s="59">
        <v>6529.9</v>
      </c>
      <c r="I9" s="59">
        <v>4339.6000000000004</v>
      </c>
      <c r="J9" s="60">
        <f t="shared" si="0"/>
        <v>66.457373007243618</v>
      </c>
    </row>
    <row r="10" spans="1:10" ht="26.25" customHeight="1">
      <c r="A10" s="41"/>
      <c r="B10" s="50" t="s">
        <v>69</v>
      </c>
      <c r="C10" s="8"/>
      <c r="D10" s="9"/>
      <c r="E10" s="8"/>
      <c r="F10" s="10"/>
      <c r="G10" s="10"/>
      <c r="H10" s="59">
        <v>798.7</v>
      </c>
      <c r="I10" s="59">
        <v>738.4</v>
      </c>
      <c r="J10" s="60">
        <f t="shared" si="0"/>
        <v>92.450231626392878</v>
      </c>
    </row>
    <row r="11" spans="1:10" ht="24" customHeight="1">
      <c r="A11" s="41"/>
      <c r="B11" s="50" t="s">
        <v>70</v>
      </c>
      <c r="C11" s="8"/>
      <c r="D11" s="9"/>
      <c r="E11" s="8"/>
      <c r="F11" s="10"/>
      <c r="G11" s="10"/>
      <c r="H11" s="59">
        <v>798.7</v>
      </c>
      <c r="I11" s="59">
        <v>738.4</v>
      </c>
      <c r="J11" s="60">
        <f t="shared" si="0"/>
        <v>92.450231626392878</v>
      </c>
    </row>
    <row r="12" spans="1:10" ht="15.75" customHeight="1">
      <c r="A12" s="42" t="s">
        <v>7</v>
      </c>
      <c r="B12" s="51" t="s">
        <v>8</v>
      </c>
      <c r="C12" s="11" t="s">
        <v>9</v>
      </c>
      <c r="D12" s="12">
        <f>E12-C12</f>
        <v>7668.2000000000116</v>
      </c>
      <c r="E12" s="11">
        <f>258659+3500+4168.2</f>
        <v>266327.2</v>
      </c>
      <c r="F12" s="13">
        <f>D12+C12</f>
        <v>266327.2</v>
      </c>
      <c r="G12" s="13">
        <v>47309</v>
      </c>
      <c r="H12" s="61">
        <v>6529.9</v>
      </c>
      <c r="I12" s="61">
        <v>4339.6000000000004</v>
      </c>
      <c r="J12" s="61">
        <f t="shared" si="0"/>
        <v>66.457373007243618</v>
      </c>
    </row>
    <row r="13" spans="1:10" ht="14.25" customHeight="1">
      <c r="A13" s="43" t="s">
        <v>10</v>
      </c>
      <c r="B13" s="52" t="s">
        <v>11</v>
      </c>
      <c r="C13" s="15" t="e">
        <f>#REF!+#REF!</f>
        <v>#REF!</v>
      </c>
      <c r="D13" s="12" t="e">
        <f>E13-C13</f>
        <v>#REF!</v>
      </c>
      <c r="E13" s="15" t="e">
        <f>#REF!+#REF!</f>
        <v>#REF!</v>
      </c>
      <c r="F13" s="13" t="e">
        <f>D13+C13</f>
        <v>#REF!</v>
      </c>
      <c r="G13" s="13">
        <v>33</v>
      </c>
      <c r="H13" s="60">
        <v>98</v>
      </c>
      <c r="I13" s="60">
        <v>121.6</v>
      </c>
      <c r="J13" s="60">
        <f t="shared" si="0"/>
        <v>124.08163265306122</v>
      </c>
    </row>
    <row r="14" spans="1:10" ht="15.75" customHeight="1">
      <c r="A14" s="42" t="s">
        <v>12</v>
      </c>
      <c r="B14" s="51" t="s">
        <v>13</v>
      </c>
      <c r="C14" s="11"/>
      <c r="D14" s="12"/>
      <c r="E14" s="11"/>
      <c r="F14" s="13"/>
      <c r="G14" s="13"/>
      <c r="H14" s="61">
        <v>98</v>
      </c>
      <c r="I14" s="61">
        <v>121.6</v>
      </c>
      <c r="J14" s="60">
        <f t="shared" si="0"/>
        <v>124.08163265306122</v>
      </c>
    </row>
    <row r="15" spans="1:10" ht="14.25" customHeight="1">
      <c r="A15" s="43" t="s">
        <v>14</v>
      </c>
      <c r="B15" s="52" t="s">
        <v>15</v>
      </c>
      <c r="C15" s="15" t="e">
        <f>C16+#REF!+#REF!+C17</f>
        <v>#REF!</v>
      </c>
      <c r="D15" s="12" t="e">
        <f>E15-C15</f>
        <v>#REF!</v>
      </c>
      <c r="E15" s="15" t="e">
        <f>E16+#REF!+#REF!+E17</f>
        <v>#REF!</v>
      </c>
      <c r="F15" s="13"/>
      <c r="G15" s="13"/>
      <c r="H15" s="60">
        <v>2970.3</v>
      </c>
      <c r="I15" s="60">
        <v>783.6</v>
      </c>
      <c r="J15" s="60">
        <f t="shared" si="0"/>
        <v>26.381173618826381</v>
      </c>
    </row>
    <row r="16" spans="1:10" ht="15" customHeight="1">
      <c r="A16" s="42" t="s">
        <v>16</v>
      </c>
      <c r="B16" s="51" t="s">
        <v>65</v>
      </c>
      <c r="C16" s="11">
        <v>2865</v>
      </c>
      <c r="D16" s="12">
        <f>E16-C16</f>
        <v>0</v>
      </c>
      <c r="E16" s="11">
        <v>2865</v>
      </c>
      <c r="F16" s="13">
        <f>D16+C16</f>
        <v>2865</v>
      </c>
      <c r="G16" s="13">
        <v>236</v>
      </c>
      <c r="H16" s="61">
        <v>1334.6</v>
      </c>
      <c r="I16" s="61">
        <v>78.099999999999994</v>
      </c>
      <c r="J16" s="61">
        <f t="shared" si="0"/>
        <v>5.851940656376442</v>
      </c>
    </row>
    <row r="17" spans="1:10" ht="15" customHeight="1">
      <c r="A17" s="42" t="s">
        <v>17</v>
      </c>
      <c r="B17" s="51" t="s">
        <v>18</v>
      </c>
      <c r="C17" s="11" t="s">
        <v>19</v>
      </c>
      <c r="D17" s="12">
        <f>E17-C17</f>
        <v>0</v>
      </c>
      <c r="E17" s="11">
        <f>67822</f>
        <v>67822</v>
      </c>
      <c r="F17" s="13">
        <f>D17+C17</f>
        <v>67822</v>
      </c>
      <c r="G17" s="13">
        <v>8</v>
      </c>
      <c r="H17" s="61">
        <v>1635.7</v>
      </c>
      <c r="I17" s="61">
        <v>705.5</v>
      </c>
      <c r="J17" s="61">
        <f t="shared" si="0"/>
        <v>43.131381060096594</v>
      </c>
    </row>
    <row r="18" spans="1:10" ht="27.75" customHeight="1">
      <c r="A18" s="43" t="s">
        <v>20</v>
      </c>
      <c r="B18" s="52" t="s">
        <v>42</v>
      </c>
      <c r="C18" s="15" t="e">
        <f>#REF!+#REF!+C19+#REF!</f>
        <v>#REF!</v>
      </c>
      <c r="D18" s="12" t="e">
        <f>E18-C18</f>
        <v>#REF!</v>
      </c>
      <c r="E18" s="15" t="e">
        <f>#REF!+#REF!+E19+#REF!</f>
        <v>#REF!</v>
      </c>
      <c r="F18" s="13" t="e">
        <f>D18+C18</f>
        <v>#REF!</v>
      </c>
      <c r="G18" s="13">
        <v>46816</v>
      </c>
      <c r="H18" s="60">
        <v>453.2</v>
      </c>
      <c r="I18" s="60">
        <v>347.4</v>
      </c>
      <c r="J18" s="60">
        <f>I18/H18*100</f>
        <v>76.654898499558684</v>
      </c>
    </row>
    <row r="19" spans="1:10" ht="23.25" customHeight="1">
      <c r="A19" s="42" t="s">
        <v>21</v>
      </c>
      <c r="B19" s="51" t="s">
        <v>22</v>
      </c>
      <c r="C19" s="11" t="e">
        <f>#REF!+#REF!+#REF!+#REF!+#REF!+#REF!+#REF!+#REF!</f>
        <v>#REF!</v>
      </c>
      <c r="D19" s="12" t="e">
        <f>E19-C19</f>
        <v>#REF!</v>
      </c>
      <c r="E19" s="11" t="e">
        <f>#REF!+#REF!+#REF!+#REF!+#REF!+#REF!+#REF!+#REF!</f>
        <v>#REF!</v>
      </c>
      <c r="F19" s="13" t="e">
        <f>D19+C19</f>
        <v>#REF!</v>
      </c>
      <c r="G19" s="13">
        <v>313</v>
      </c>
      <c r="H19" s="61">
        <v>179</v>
      </c>
      <c r="I19" s="61">
        <v>152.1</v>
      </c>
      <c r="J19" s="61">
        <f>I19/H19*100</f>
        <v>84.97206703910615</v>
      </c>
    </row>
    <row r="20" spans="1:10" ht="27" hidden="1" customHeight="1">
      <c r="A20" s="42" t="s">
        <v>23</v>
      </c>
      <c r="B20" s="53" t="s">
        <v>24</v>
      </c>
      <c r="C20" s="11"/>
      <c r="D20" s="12"/>
      <c r="E20" s="11"/>
      <c r="F20" s="13"/>
      <c r="G20" s="13"/>
      <c r="H20" s="61">
        <v>0</v>
      </c>
      <c r="I20" s="61">
        <v>22.2</v>
      </c>
      <c r="J20" s="61" t="e">
        <f t="shared" ref="J20:J46" si="1">I20/H20*100</f>
        <v>#DIV/0!</v>
      </c>
    </row>
    <row r="21" spans="1:10" ht="15" hidden="1" customHeight="1">
      <c r="A21" s="42" t="s">
        <v>25</v>
      </c>
      <c r="B21" s="51" t="s">
        <v>26</v>
      </c>
      <c r="C21" s="11"/>
      <c r="D21" s="12"/>
      <c r="E21" s="11"/>
      <c r="F21" s="13"/>
      <c r="G21" s="13"/>
      <c r="H21" s="61">
        <v>396</v>
      </c>
      <c r="I21" s="61">
        <v>149.6</v>
      </c>
      <c r="J21" s="61">
        <f t="shared" si="1"/>
        <v>37.777777777777779</v>
      </c>
    </row>
    <row r="22" spans="1:10" ht="38.25" customHeight="1">
      <c r="A22" s="42"/>
      <c r="B22" s="51" t="s">
        <v>66</v>
      </c>
      <c r="C22" s="11"/>
      <c r="D22" s="12"/>
      <c r="E22" s="11"/>
      <c r="F22" s="13"/>
      <c r="G22" s="13"/>
      <c r="H22" s="61">
        <v>274.2</v>
      </c>
      <c r="I22" s="61">
        <v>195.3</v>
      </c>
      <c r="J22" s="61">
        <f t="shared" si="1"/>
        <v>71.225382932166312</v>
      </c>
    </row>
    <row r="23" spans="1:10" ht="38.25" customHeight="1">
      <c r="A23" s="42"/>
      <c r="B23" s="80" t="s">
        <v>71</v>
      </c>
      <c r="C23" s="11"/>
      <c r="D23" s="12"/>
      <c r="E23" s="11"/>
      <c r="F23" s="13"/>
      <c r="G23" s="13"/>
      <c r="H23" s="61">
        <v>30</v>
      </c>
      <c r="I23" s="61">
        <v>21.9</v>
      </c>
      <c r="J23" s="61">
        <f t="shared" si="1"/>
        <v>73</v>
      </c>
    </row>
    <row r="24" spans="1:10" ht="38.25" customHeight="1">
      <c r="A24" s="42"/>
      <c r="B24" s="51" t="s">
        <v>72</v>
      </c>
      <c r="C24" s="11"/>
      <c r="D24" s="12"/>
      <c r="E24" s="11"/>
      <c r="F24" s="13"/>
      <c r="G24" s="13"/>
      <c r="H24" s="61">
        <v>30</v>
      </c>
      <c r="I24" s="61">
        <v>21.9</v>
      </c>
      <c r="J24" s="61">
        <f t="shared" si="1"/>
        <v>73</v>
      </c>
    </row>
    <row r="25" spans="1:10" ht="29.25" customHeight="1">
      <c r="A25" s="43" t="s">
        <v>27</v>
      </c>
      <c r="B25" s="52" t="s">
        <v>28</v>
      </c>
      <c r="C25" s="15" t="e">
        <f>#REF!+#REF!</f>
        <v>#REF!</v>
      </c>
      <c r="D25" s="12" t="e">
        <f>E25-C25</f>
        <v>#REF!</v>
      </c>
      <c r="E25" s="15" t="e">
        <f>#REF!+#REF!</f>
        <v>#REF!</v>
      </c>
      <c r="F25" s="13"/>
      <c r="G25" s="13"/>
      <c r="H25" s="60">
        <v>384.4</v>
      </c>
      <c r="I25" s="60">
        <v>1146</v>
      </c>
      <c r="J25" s="61">
        <f t="shared" si="1"/>
        <v>298.12695109261188</v>
      </c>
    </row>
    <row r="26" spans="1:10" ht="20.25" customHeight="1">
      <c r="A26" s="43">
        <v>1.14020301000004E+16</v>
      </c>
      <c r="B26" s="52" t="s">
        <v>44</v>
      </c>
      <c r="C26" s="15"/>
      <c r="D26" s="12"/>
      <c r="E26" s="15"/>
      <c r="F26" s="13"/>
      <c r="G26" s="13"/>
      <c r="H26" s="60">
        <f>H27+H28</f>
        <v>379.4</v>
      </c>
      <c r="I26" s="60">
        <v>1145.7</v>
      </c>
      <c r="J26" s="61">
        <f t="shared" si="1"/>
        <v>301.97680548234058</v>
      </c>
    </row>
    <row r="27" spans="1:10" ht="14.25" customHeight="1">
      <c r="A27" s="42" t="s">
        <v>43</v>
      </c>
      <c r="B27" s="54" t="s">
        <v>29</v>
      </c>
      <c r="C27" s="11">
        <v>36</v>
      </c>
      <c r="D27" s="12">
        <f>E27-C27</f>
        <v>0</v>
      </c>
      <c r="E27" s="11">
        <v>36</v>
      </c>
      <c r="F27" s="16"/>
      <c r="G27" s="16"/>
      <c r="H27" s="61">
        <v>96</v>
      </c>
      <c r="I27" s="61">
        <v>255.7</v>
      </c>
      <c r="J27" s="61">
        <f t="shared" si="1"/>
        <v>266.35416666666669</v>
      </c>
    </row>
    <row r="28" spans="1:10" ht="14.25" customHeight="1">
      <c r="A28" s="43" t="s">
        <v>45</v>
      </c>
      <c r="B28" s="67" t="s">
        <v>46</v>
      </c>
      <c r="C28" s="68"/>
      <c r="D28" s="69"/>
      <c r="E28" s="68"/>
      <c r="F28" s="70"/>
      <c r="G28" s="71"/>
      <c r="H28" s="72">
        <v>283.39999999999998</v>
      </c>
      <c r="I28" s="72">
        <v>890</v>
      </c>
      <c r="J28" s="61">
        <f t="shared" si="1"/>
        <v>314.04375441072688</v>
      </c>
    </row>
    <row r="29" spans="1:10" ht="14.25" customHeight="1">
      <c r="A29" s="42" t="s">
        <v>47</v>
      </c>
      <c r="B29" s="67" t="s">
        <v>48</v>
      </c>
      <c r="C29" s="68"/>
      <c r="D29" s="69"/>
      <c r="E29" s="68"/>
      <c r="F29" s="70"/>
      <c r="G29" s="71"/>
      <c r="H29" s="72">
        <v>5</v>
      </c>
      <c r="I29" s="72">
        <v>0.2</v>
      </c>
      <c r="J29" s="61">
        <f t="shared" si="1"/>
        <v>4</v>
      </c>
    </row>
    <row r="30" spans="1:10" ht="14.25" customHeight="1">
      <c r="A30" s="43" t="s">
        <v>49</v>
      </c>
      <c r="B30" s="74" t="s">
        <v>50</v>
      </c>
      <c r="C30" s="68"/>
      <c r="D30" s="69"/>
      <c r="E30" s="68"/>
      <c r="F30" s="70"/>
      <c r="G30" s="71"/>
      <c r="H30" s="73">
        <f>H31</f>
        <v>0</v>
      </c>
      <c r="I30" s="87">
        <v>0.01</v>
      </c>
      <c r="J30" s="61">
        <v>0</v>
      </c>
    </row>
    <row r="31" spans="1:10" ht="14.25" customHeight="1">
      <c r="A31" s="42" t="s">
        <v>51</v>
      </c>
      <c r="B31" s="67" t="s">
        <v>52</v>
      </c>
      <c r="C31" s="68"/>
      <c r="D31" s="69"/>
      <c r="E31" s="68"/>
      <c r="F31" s="70"/>
      <c r="G31" s="71"/>
      <c r="H31" s="72"/>
      <c r="I31" s="88">
        <v>0.01</v>
      </c>
      <c r="J31" s="61">
        <v>0</v>
      </c>
    </row>
    <row r="32" spans="1:10" ht="16.5" customHeight="1" thickBot="1">
      <c r="A32" s="40" t="s">
        <v>30</v>
      </c>
      <c r="B32" s="49" t="s">
        <v>31</v>
      </c>
      <c r="C32" s="17" t="e">
        <f>C33+#REF!+C38</f>
        <v>#REF!</v>
      </c>
      <c r="D32" s="17" t="e">
        <f>D33+#REF!+D38+#REF!</f>
        <v>#REF!</v>
      </c>
      <c r="E32" s="17" t="e">
        <f>E33+#REF!+E38+#REF!+#REF!</f>
        <v>#REF!</v>
      </c>
      <c r="F32" s="18">
        <v>0</v>
      </c>
      <c r="G32" s="19">
        <v>3113</v>
      </c>
      <c r="H32" s="62">
        <v>9637.5</v>
      </c>
      <c r="I32" s="62">
        <v>8818.4</v>
      </c>
      <c r="J32" s="61">
        <f t="shared" si="1"/>
        <v>91.500907911802855</v>
      </c>
    </row>
    <row r="33" spans="1:10" ht="15" customHeight="1" thickTop="1" thickBot="1">
      <c r="A33" s="41" t="s">
        <v>32</v>
      </c>
      <c r="B33" s="50" t="s">
        <v>33</v>
      </c>
      <c r="C33" s="20">
        <v>2616</v>
      </c>
      <c r="D33" s="21">
        <f>E33-C33</f>
        <v>-2300</v>
      </c>
      <c r="E33" s="20">
        <v>316</v>
      </c>
      <c r="F33" s="22" t="e">
        <f>#REF!+#REF!</f>
        <v>#REF!</v>
      </c>
      <c r="G33" s="23" t="e">
        <f>#REF!+#REF!+G32</f>
        <v>#REF!</v>
      </c>
      <c r="H33" s="63">
        <v>9502.5</v>
      </c>
      <c r="I33" s="63">
        <v>8675.9</v>
      </c>
      <c r="J33" s="61">
        <f t="shared" si="1"/>
        <v>91.301236516706126</v>
      </c>
    </row>
    <row r="34" spans="1:10" ht="17.25" hidden="1" customHeight="1">
      <c r="A34" s="42"/>
      <c r="B34" s="51" t="s">
        <v>34</v>
      </c>
      <c r="C34" s="11">
        <v>175366</v>
      </c>
      <c r="D34" s="12">
        <f>E34-C34</f>
        <v>-797</v>
      </c>
      <c r="E34" s="11">
        <v>174569</v>
      </c>
      <c r="F34" s="24"/>
      <c r="G34" s="24"/>
      <c r="H34" s="64">
        <v>41</v>
      </c>
      <c r="I34" s="64">
        <v>41</v>
      </c>
      <c r="J34" s="61">
        <f t="shared" si="1"/>
        <v>100</v>
      </c>
    </row>
    <row r="35" spans="1:10" ht="38.25" customHeight="1">
      <c r="A35" s="82"/>
      <c r="B35" s="83" t="s">
        <v>76</v>
      </c>
      <c r="C35" s="84"/>
      <c r="D35" s="85"/>
      <c r="E35" s="84"/>
      <c r="F35" s="24"/>
      <c r="G35" s="24"/>
      <c r="H35" s="86">
        <v>5000</v>
      </c>
      <c r="I35" s="86">
        <v>4996</v>
      </c>
      <c r="J35" s="61">
        <f t="shared" si="1"/>
        <v>99.92</v>
      </c>
    </row>
    <row r="36" spans="1:10" customFormat="1" ht="30" customHeight="1">
      <c r="B36" s="81" t="s">
        <v>74</v>
      </c>
      <c r="H36">
        <v>477.9</v>
      </c>
      <c r="J36" s="61">
        <f t="shared" si="1"/>
        <v>0</v>
      </c>
    </row>
    <row r="37" spans="1:10" ht="17.25" customHeight="1">
      <c r="A37" s="42"/>
      <c r="B37" t="s">
        <v>73</v>
      </c>
      <c r="C37" s="11"/>
      <c r="D37" s="12"/>
      <c r="E37" s="11"/>
      <c r="F37" s="24"/>
      <c r="G37" s="24"/>
      <c r="H37" s="64">
        <v>1300.5999999999999</v>
      </c>
      <c r="I37" s="64">
        <v>477.9</v>
      </c>
      <c r="J37" s="61">
        <f t="shared" si="1"/>
        <v>36.744579424880826</v>
      </c>
    </row>
    <row r="38" spans="1:10" ht="17.25" customHeight="1">
      <c r="A38" s="43" t="s">
        <v>53</v>
      </c>
      <c r="B38" s="52" t="s">
        <v>36</v>
      </c>
      <c r="C38" s="15" t="e">
        <f>#REF!+C39+#REF!</f>
        <v>#REF!</v>
      </c>
      <c r="D38" s="15" t="e">
        <f>#REF!+D39+#REF!+#REF!+#REF!+#REF!+#REF!</f>
        <v>#REF!</v>
      </c>
      <c r="E38" s="15" t="e">
        <f>#REF!+E39+#REF!+#REF!+#REF!+#REF!+#REF!</f>
        <v>#REF!</v>
      </c>
      <c r="F38" s="24"/>
      <c r="G38" s="24"/>
      <c r="H38" s="60">
        <f>H40</f>
        <v>1.9</v>
      </c>
      <c r="I38" s="60">
        <v>1.4</v>
      </c>
      <c r="J38" s="61">
        <f t="shared" si="1"/>
        <v>73.68421052631578</v>
      </c>
    </row>
    <row r="39" spans="1:10" ht="17.25" hidden="1" customHeight="1">
      <c r="A39" s="43" t="s">
        <v>35</v>
      </c>
      <c r="B39" s="55" t="s">
        <v>37</v>
      </c>
      <c r="C39" s="11">
        <v>8814</v>
      </c>
      <c r="D39" s="12">
        <f>E39-C39</f>
        <v>-66</v>
      </c>
      <c r="E39" s="11">
        <v>8748</v>
      </c>
      <c r="F39" s="24"/>
      <c r="G39" s="24"/>
      <c r="H39" s="61">
        <v>60</v>
      </c>
      <c r="I39" s="61">
        <v>60</v>
      </c>
      <c r="J39" s="61">
        <f t="shared" si="1"/>
        <v>100</v>
      </c>
    </row>
    <row r="40" spans="1:10" ht="30" customHeight="1">
      <c r="A40" s="41"/>
      <c r="B40" s="55" t="s">
        <v>64</v>
      </c>
      <c r="C40" s="11"/>
      <c r="D40" s="12"/>
      <c r="E40" s="11"/>
      <c r="F40" s="24"/>
      <c r="G40" s="24"/>
      <c r="H40" s="61">
        <v>1.9</v>
      </c>
      <c r="I40" s="61">
        <v>1.4</v>
      </c>
      <c r="J40" s="61">
        <f t="shared" si="1"/>
        <v>73.68421052631578</v>
      </c>
    </row>
    <row r="41" spans="1:10" ht="30" customHeight="1">
      <c r="A41" s="41"/>
      <c r="B41" s="55" t="s">
        <v>68</v>
      </c>
      <c r="C41" s="11"/>
      <c r="D41" s="12"/>
      <c r="E41" s="11"/>
      <c r="F41" s="24"/>
      <c r="G41" s="24"/>
      <c r="H41" s="61">
        <v>3200</v>
      </c>
      <c r="I41" s="61">
        <v>3200.6</v>
      </c>
      <c r="J41" s="61">
        <f t="shared" si="1"/>
        <v>100.01875</v>
      </c>
    </row>
    <row r="42" spans="1:10" ht="30" customHeight="1">
      <c r="A42" s="41"/>
      <c r="B42" s="55" t="s">
        <v>67</v>
      </c>
      <c r="C42" s="11"/>
      <c r="D42" s="12"/>
      <c r="E42" s="11"/>
      <c r="F42" s="24"/>
      <c r="G42" s="24"/>
      <c r="H42" s="61">
        <v>3200</v>
      </c>
      <c r="I42" s="61">
        <v>3200.6</v>
      </c>
      <c r="J42" s="61">
        <f t="shared" si="1"/>
        <v>100.01875</v>
      </c>
    </row>
    <row r="43" spans="1:10" ht="25.5" customHeight="1">
      <c r="A43" s="41" t="s">
        <v>54</v>
      </c>
      <c r="B43" s="52" t="s">
        <v>55</v>
      </c>
      <c r="C43" s="15" t="str">
        <f>C44</f>
        <v>55 225,0</v>
      </c>
      <c r="D43" s="21">
        <f>E43-C43</f>
        <v>1377</v>
      </c>
      <c r="E43" s="15">
        <f>E44</f>
        <v>56602</v>
      </c>
      <c r="F43" s="25"/>
      <c r="G43" s="25"/>
      <c r="H43" s="60">
        <v>135</v>
      </c>
      <c r="I43" s="60">
        <v>142.4</v>
      </c>
      <c r="J43" s="61">
        <f t="shared" si="1"/>
        <v>105.48148148148148</v>
      </c>
    </row>
    <row r="44" spans="1:10" ht="25.5" customHeight="1" thickBot="1">
      <c r="A44" s="41" t="s">
        <v>57</v>
      </c>
      <c r="B44" s="52" t="s">
        <v>56</v>
      </c>
      <c r="C44" s="11" t="s">
        <v>38</v>
      </c>
      <c r="D44" s="12">
        <f>E44-C44</f>
        <v>1377</v>
      </c>
      <c r="E44" s="11">
        <v>56602</v>
      </c>
      <c r="F44" s="25"/>
      <c r="G44" s="25"/>
      <c r="H44" s="61">
        <v>135</v>
      </c>
      <c r="I44" s="61">
        <v>142.4</v>
      </c>
      <c r="J44" s="61">
        <f t="shared" si="1"/>
        <v>105.48148148148148</v>
      </c>
    </row>
    <row r="45" spans="1:10" ht="20.25" hidden="1" customHeight="1" thickBot="1">
      <c r="A45" s="44"/>
      <c r="B45" s="56" t="s">
        <v>39</v>
      </c>
      <c r="C45" s="26" t="e">
        <f>C32+C43</f>
        <v>#REF!</v>
      </c>
      <c r="D45" s="27" t="e">
        <f>E45-C45</f>
        <v>#REF!</v>
      </c>
      <c r="E45" s="26" t="e">
        <f>E32+E43</f>
        <v>#REF!</v>
      </c>
      <c r="F45" s="25"/>
      <c r="G45" s="25"/>
      <c r="H45" s="65">
        <f>H32+H43</f>
        <v>9772.5</v>
      </c>
      <c r="I45" s="65">
        <f>I32+I43</f>
        <v>8960.7999999999993</v>
      </c>
      <c r="J45" s="61">
        <f t="shared" si="1"/>
        <v>91.694039396265026</v>
      </c>
    </row>
    <row r="46" spans="1:10" s="30" customFormat="1" ht="24" customHeight="1" thickTop="1" thickBot="1">
      <c r="A46" s="45"/>
      <c r="B46" s="57" t="s">
        <v>40</v>
      </c>
      <c r="C46" s="28" t="e">
        <f>C45+C8</f>
        <v>#REF!</v>
      </c>
      <c r="D46" s="28" t="e">
        <f>D45+D8</f>
        <v>#REF!</v>
      </c>
      <c r="E46" s="28" t="e">
        <f>E45+E8</f>
        <v>#REF!</v>
      </c>
      <c r="F46" s="29"/>
      <c r="G46" s="29"/>
      <c r="H46" s="66">
        <f>H8+H32</f>
        <v>20902</v>
      </c>
      <c r="I46" s="66">
        <f>I8+I32</f>
        <v>16334.7</v>
      </c>
      <c r="J46" s="61">
        <f t="shared" si="1"/>
        <v>78.148980958759921</v>
      </c>
    </row>
    <row r="47" spans="1:10" ht="4.5" customHeight="1">
      <c r="H47" s="31"/>
    </row>
    <row r="48" spans="1:10">
      <c r="B48" s="32"/>
      <c r="H48" s="33"/>
    </row>
    <row r="49" spans="1:8">
      <c r="A49" s="47"/>
      <c r="H49" s="31"/>
    </row>
    <row r="50" spans="1:8" s="34" customFormat="1" ht="16.5">
      <c r="A50" s="48"/>
      <c r="B50" s="48"/>
      <c r="C50" s="35"/>
      <c r="D50" s="35"/>
      <c r="E50" s="35"/>
      <c r="F50" s="35"/>
      <c r="G50" s="35"/>
      <c r="H50" s="36"/>
    </row>
  </sheetData>
  <mergeCells count="10">
    <mergeCell ref="I5:J6"/>
    <mergeCell ref="B5:B7"/>
    <mergeCell ref="H5:H7"/>
    <mergeCell ref="H1:J1"/>
    <mergeCell ref="A3:J3"/>
    <mergeCell ref="A5:A6"/>
    <mergeCell ref="E5:E6"/>
    <mergeCell ref="F5:F6"/>
    <mergeCell ref="G5:G6"/>
    <mergeCell ref="H2:J2"/>
  </mergeCells>
  <phoneticPr fontId="0" type="noConversion"/>
  <pageMargins left="0.15" right="0.14000000000000001" top="0.19" bottom="0.28999999999999998" header="0.16" footer="0.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гор</cp:lastModifiedBy>
  <cp:lastPrinted>2016-10-27T07:18:24Z</cp:lastPrinted>
  <dcterms:created xsi:type="dcterms:W3CDTF">1996-10-08T23:32:33Z</dcterms:created>
  <dcterms:modified xsi:type="dcterms:W3CDTF">2016-10-27T08:51:55Z</dcterms:modified>
</cp:coreProperties>
</file>