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H23" s="1"/>
  <c r="H24"/>
  <c r="F25"/>
  <c r="H25" s="1"/>
  <c r="H26"/>
  <c r="F27"/>
  <c r="H27" s="1"/>
  <c r="H28"/>
  <c r="F18" l="1"/>
  <c r="H18" s="1"/>
  <c r="H19"/>
  <c r="F20"/>
  <c r="H20" s="1"/>
  <c r="H21"/>
  <c r="H184"/>
  <c r="H183"/>
  <c r="H182"/>
  <c r="G180"/>
  <c r="F180"/>
  <c r="H179"/>
  <c r="H178"/>
  <c r="H177"/>
  <c r="H176"/>
  <c r="G174"/>
  <c r="F174"/>
  <c r="H173"/>
  <c r="H172"/>
  <c r="H171"/>
  <c r="G170"/>
  <c r="F170"/>
  <c r="H169"/>
  <c r="H168"/>
  <c r="G167"/>
  <c r="F167"/>
  <c r="H166"/>
  <c r="H165"/>
  <c r="G164"/>
  <c r="G163" s="1"/>
  <c r="F164"/>
  <c r="H161"/>
  <c r="G160"/>
  <c r="F160"/>
  <c r="H159"/>
  <c r="H158"/>
  <c r="H157"/>
  <c r="G156"/>
  <c r="F156"/>
  <c r="H155"/>
  <c r="F154"/>
  <c r="H154" s="1"/>
  <c r="H153"/>
  <c r="F152"/>
  <c r="H152" s="1"/>
  <c r="H151"/>
  <c r="F150"/>
  <c r="H150" s="1"/>
  <c r="H149"/>
  <c r="F148"/>
  <c r="H148" s="1"/>
  <c r="H147"/>
  <c r="G146"/>
  <c r="F146"/>
  <c r="H144"/>
  <c r="H143"/>
  <c r="G142"/>
  <c r="F142"/>
  <c r="H141"/>
  <c r="G140"/>
  <c r="F140"/>
  <c r="H139"/>
  <c r="G138"/>
  <c r="F138"/>
  <c r="H137"/>
  <c r="G136"/>
  <c r="F136"/>
  <c r="H135"/>
  <c r="G134"/>
  <c r="F134"/>
  <c r="H133"/>
  <c r="G132"/>
  <c r="F132"/>
  <c r="H131"/>
  <c r="F130"/>
  <c r="H130" s="1"/>
  <c r="H129"/>
  <c r="F128"/>
  <c r="H128" s="1"/>
  <c r="H127"/>
  <c r="F126"/>
  <c r="H126" s="1"/>
  <c r="H125"/>
  <c r="G124"/>
  <c r="F124"/>
  <c r="H123"/>
  <c r="G122"/>
  <c r="F122"/>
  <c r="H121"/>
  <c r="H120"/>
  <c r="H119"/>
  <c r="H118"/>
  <c r="H117"/>
  <c r="H116"/>
  <c r="H115"/>
  <c r="H114"/>
  <c r="H113"/>
  <c r="H112"/>
  <c r="H111"/>
  <c r="H110"/>
  <c r="H109"/>
  <c r="H108"/>
  <c r="F107"/>
  <c r="H107" s="1"/>
  <c r="H106"/>
  <c r="H105"/>
  <c r="H104"/>
  <c r="G103"/>
  <c r="F103"/>
  <c r="H102"/>
  <c r="G101"/>
  <c r="F101"/>
  <c r="H100"/>
  <c r="G99"/>
  <c r="F99"/>
  <c r="H98"/>
  <c r="G97"/>
  <c r="F97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G53"/>
  <c r="F53"/>
  <c r="H52"/>
  <c r="F51"/>
  <c r="H51" s="1"/>
  <c r="H50"/>
  <c r="F49"/>
  <c r="H49" s="1"/>
  <c r="H48"/>
  <c r="G47"/>
  <c r="F47"/>
  <c r="H46"/>
  <c r="G45"/>
  <c r="F45"/>
  <c r="H44"/>
  <c r="G43"/>
  <c r="F43"/>
  <c r="H42"/>
  <c r="G41"/>
  <c r="F41"/>
  <c r="H40"/>
  <c r="F39"/>
  <c r="H39" s="1"/>
  <c r="H38"/>
  <c r="H37"/>
  <c r="H36"/>
  <c r="H35"/>
  <c r="F34"/>
  <c r="H34" s="1"/>
  <c r="H33"/>
  <c r="H32"/>
  <c r="H31"/>
  <c r="H30"/>
  <c r="G29"/>
  <c r="H29" s="1"/>
  <c r="H17"/>
  <c r="G16"/>
  <c r="G15" s="1"/>
  <c r="F16"/>
  <c r="H11"/>
  <c r="H138" l="1"/>
  <c r="H41"/>
  <c r="H99"/>
  <c r="H167"/>
  <c r="H156"/>
  <c r="F15"/>
  <c r="H15" s="1"/>
  <c r="H142"/>
  <c r="G145"/>
  <c r="H146"/>
  <c r="H101"/>
  <c r="H122"/>
  <c r="H140"/>
  <c r="H164"/>
  <c r="H47"/>
  <c r="H53"/>
  <c r="H136"/>
  <c r="H132"/>
  <c r="F96"/>
  <c r="H134"/>
  <c r="H170"/>
  <c r="H43"/>
  <c r="H103"/>
  <c r="H124"/>
  <c r="F145"/>
  <c r="H145" s="1"/>
  <c r="H160"/>
  <c r="F163"/>
  <c r="F162" s="1"/>
  <c r="H180"/>
  <c r="H45"/>
  <c r="H97"/>
  <c r="F14"/>
  <c r="G14"/>
  <c r="G22"/>
  <c r="H16"/>
  <c r="F22"/>
  <c r="G96"/>
  <c r="G162"/>
  <c r="H163" l="1"/>
  <c r="H96"/>
  <c r="F13"/>
  <c r="F12" s="1"/>
  <c r="F186" s="1"/>
  <c r="H162"/>
  <c r="H22"/>
  <c r="G13"/>
  <c r="H14"/>
  <c r="H13" l="1"/>
  <c r="G12"/>
  <c r="H12" l="1"/>
  <c r="G186"/>
  <c r="H186" s="1"/>
</calcChain>
</file>

<file path=xl/sharedStrings.xml><?xml version="1.0" encoding="utf-8"?>
<sst xmlns="http://schemas.openxmlformats.org/spreadsheetml/2006/main" count="856" uniqueCount="299">
  <si>
    <t>ОБЪЕМ</t>
  </si>
  <si>
    <t xml:space="preserve"> поступления доходов в бюджет района за 9 месяцев 2018 года</t>
  </si>
  <si>
    <t>Код бюджетной классификации</t>
  </si>
  <si>
    <t>Наименование дохода</t>
  </si>
  <si>
    <t>Сумма 
(тыс. рублей)</t>
  </si>
  <si>
    <t>Факт (тыс.рублей)</t>
  </si>
  <si>
    <t>Процент исполнения (%)</t>
  </si>
  <si>
    <t>000</t>
  </si>
  <si>
    <t>1000000000</t>
  </si>
  <si>
    <t>0000</t>
  </si>
  <si>
    <t>НАЛОГОВЫЕ И НЕНАЛОГОВЫЕ ДОХОДЫ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</si>
  <si>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</si>
  <si>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</si>
  <si>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</si>
  <si>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</si>
  <si>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2021000000</t>
  </si>
  <si>
    <t>Дотации бюджетам субъектов Российской Федерации</t>
  </si>
  <si>
    <t>2021500000</t>
  </si>
  <si>
    <t>151</t>
  </si>
  <si>
    <t>Дотации бюджетам субъектов Российской Федерации и муниципальных образований</t>
  </si>
  <si>
    <t>2021500100</t>
  </si>
  <si>
    <t>Дотации на выравнивание бюджетной обеспеченности</t>
  </si>
  <si>
    <t>912</t>
  </si>
  <si>
    <t>2021500105</t>
  </si>
  <si>
    <t>Дотации бюджетам муниципальных районов на выравнивание  бюджетной обеспеченности</t>
  </si>
  <si>
    <t>2020100300</t>
  </si>
  <si>
    <t xml:space="preserve">Дотации бюджетам  на  поддержку мер по обеспечению  сбалансированности бюджетов 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</si>
  <si>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</si>
  <si>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</si>
  <si>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2020199900</t>
  </si>
  <si>
    <t>Прочие дотации</t>
  </si>
  <si>
    <t>2020199905</t>
  </si>
  <si>
    <t>Прочие дотации бюджетам муниципальных районов</t>
  </si>
  <si>
    <t>2022000000</t>
  </si>
  <si>
    <t>Субсидии бюджетам бюджетной системы Российской Федерации (межбюджетные субсидии)</t>
  </si>
  <si>
    <t>2020200800</t>
  </si>
  <si>
    <t xml:space="preserve">0000 </t>
  </si>
  <si>
    <t>Субсидии бюджетам на обеспечение жильем молодых семей</t>
  </si>
  <si>
    <t>936</t>
  </si>
  <si>
    <t>2020200805</t>
  </si>
  <si>
    <t>Субсидии бюджетам муниципальных районов на обеспечение жильем молодых семей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</si>
  <si>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</si>
  <si>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</si>
  <si>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</si>
  <si>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</si>
  <si>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2 02 20051 00</t>
  </si>
  <si>
    <t>Субсидии бюджетам  на реализацию федеральных целевых программ</t>
  </si>
  <si>
    <t>2 02 20051 05</t>
  </si>
  <si>
    <t>Субсидии бюджетам муниципальных районов на реализацию федеральных целевых программ</t>
  </si>
  <si>
    <t>2022007700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</si>
  <si>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</si>
  <si>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2022007705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</si>
  <si>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</si>
  <si>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</si>
  <si>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</si>
  <si>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2020208805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</si>
  <si>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</si>
  <si>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</si>
  <si>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</si>
  <si>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2020208500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</si>
  <si>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</si>
  <si>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2020208505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</si>
  <si>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</si>
  <si>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2020214500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</si>
  <si>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</si>
  <si>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</si>
  <si>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</si>
  <si>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905</t>
  </si>
  <si>
    <t>2020220400</t>
  </si>
  <si>
    <t>Субсидии бюджетам на модернизацию региональных систем дошкольного образования</t>
  </si>
  <si>
    <t>2020220405</t>
  </si>
  <si>
    <t>Субсидии бюджетам муниципальных районов на модернизацию региональных систем дошкольного образования</t>
  </si>
  <si>
    <t>2022021600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</si>
  <si>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</si>
  <si>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</si>
  <si>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</si>
  <si>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2022509700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</si>
  <si>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</si>
  <si>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</si>
  <si>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</si>
  <si>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937</t>
  </si>
  <si>
    <t>2022551905</t>
  </si>
  <si>
    <t>Субсидии бюджетам  на поддержку отрасли культуры</t>
  </si>
  <si>
    <t>Субсидии бюджетам муниципальных районов на поддержку отрасли культуры</t>
  </si>
  <si>
    <t>2022555500</t>
  </si>
  <si>
    <t>Субсидии бюджетам 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</si>
  <si>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2022555505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</si>
  <si>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</si>
  <si>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2022555800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</si>
  <si>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</si>
  <si>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2022555805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</si>
  <si>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</si>
  <si>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2 02 25560 00</t>
  </si>
  <si>
    <t>Субсидии бюджетам  на поддержку обустройства мест массового отдыха населения (городских парков)</t>
  </si>
  <si>
    <t>2 02 25560 05</t>
  </si>
  <si>
    <t>Субсидии бюджетам муниципальных районов на поддержку обустройства мест массового отдыха населения (городских парков)</t>
  </si>
  <si>
    <t>2022999900</t>
  </si>
  <si>
    <t>Прочие субсидии</t>
  </si>
  <si>
    <t>2022999905</t>
  </si>
  <si>
    <t>Прочие субсидии бюджетам муниципальных районов</t>
  </si>
  <si>
    <t>2020299905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</si>
  <si>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</si>
  <si>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</si>
  <si>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1100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</si>
  <si>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</si>
  <si>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>1300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</si>
  <si>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</si>
  <si>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</si>
  <si>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</si>
  <si>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2200</t>
  </si>
  <si>
    <t>Субсидии бюджетам на реализацию областной целевой программы "Дети Кировской области" на 2009-2011 годы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</si>
  <si>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</si>
  <si>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</si>
  <si>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</si>
  <si>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</si>
  <si>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</si>
  <si>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</si>
  <si>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</si>
  <si>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</si>
  <si>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</si>
  <si>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</si>
  <si>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</si>
  <si>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</si>
  <si>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</si>
  <si>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</si>
  <si>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</si>
  <si>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</si>
  <si>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</si>
  <si>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</si>
  <si>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1600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</si>
  <si>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</si>
  <si>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1700</t>
  </si>
  <si>
    <t xml:space="preserve">    Субсидии местным бюджетам из областного бюджета на развитие газификации муниципальных образований области </t>
  </si>
  <si>
    <t>1900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</si>
  <si>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</si>
  <si>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</si>
  <si>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</si>
  <si>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2220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</si>
  <si>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</si>
  <si>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2300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</si>
  <si>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</si>
  <si>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</si>
  <si>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</si>
  <si>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</si>
  <si>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</si>
  <si>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</si>
  <si>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</si>
  <si>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</si>
  <si>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</si>
  <si>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</si>
  <si>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</si>
  <si>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</si>
  <si>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945</t>
  </si>
  <si>
    <t>2 02 30000 00</t>
  </si>
  <si>
    <t>Субвенции бюджетам бюджетной системы Российской Федерации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</si>
  <si>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</si>
  <si>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</si>
  <si>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>2020300205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</si>
  <si>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</si>
  <si>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</si>
  <si>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</si>
  <si>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</si>
  <si>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</si>
  <si>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</si>
  <si>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</si>
  <si>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</si>
  <si>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</si>
  <si>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2 02 30024 05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</si>
  <si>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</si>
  <si>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</si>
  <si>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2023002405</t>
  </si>
  <si>
    <t>3300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</si>
  <si>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</si>
  <si>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>3400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</si>
  <si>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</si>
  <si>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3500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</si>
  <si>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</si>
  <si>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</si>
  <si>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</si>
  <si>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4000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</si>
  <si>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</si>
  <si>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>3600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</si>
  <si>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</si>
  <si>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>3900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</si>
  <si>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</si>
  <si>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3700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</si>
  <si>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</si>
  <si>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3800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</si>
  <si>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</si>
  <si>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</si>
  <si>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</si>
  <si>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3200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</si>
  <si>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</si>
  <si>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2 02 30027 00</t>
  </si>
  <si>
    <t>Субвенции бюджетам на содержание ребенка в семье опекуна и приемной семье, а также вознаграждение, причитающееся  приемному родителю</t>
  </si>
  <si>
    <t>2 02 30027 05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</si>
  <si>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</si>
  <si>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2 02 30029 00</t>
  </si>
  <si>
    <t>Субвенции бюджетам 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</si>
  <si>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</t>
  </si>
  <si>
    <t>Субвенции бюджетам муниципальных районов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</si>
  <si>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</si>
  <si>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</si>
  <si>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</si>
  <si>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</si>
  <si>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</si>
  <si>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</si>
  <si>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</si>
  <si>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</si>
  <si>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</si>
  <si>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</si>
  <si>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</si>
  <si>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</si>
  <si>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2 02 35082 00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</si>
  <si>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</si>
  <si>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</si>
  <si>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</si>
  <si>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</si>
  <si>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</si>
  <si>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</si>
  <si>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</si>
  <si>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</si>
  <si>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</si>
  <si>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</si>
  <si>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</si>
  <si>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2 02 35543 00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</si>
  <si>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</si>
  <si>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2 02 35543 05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</si>
  <si>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</si>
  <si>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2 02 35544 00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</si>
  <si>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</si>
  <si>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2 02 35544 05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</si>
  <si>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</si>
  <si>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2 02 39999 00 </t>
  </si>
  <si>
    <t>Прочие субвенции</t>
  </si>
  <si>
    <t>2 02 39999 05</t>
  </si>
  <si>
    <t>0000 151</t>
  </si>
  <si>
    <t>Прочие субвенции бюджетам муниципальных районов</t>
  </si>
  <si>
    <t>2 02 03999 05</t>
  </si>
  <si>
    <t>2 02 40000 00</t>
  </si>
  <si>
    <t>Иные межбюджетные трансферты</t>
  </si>
  <si>
    <t>2 02 40014 00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</si>
  <si>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</si>
  <si>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</si>
  <si>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</si>
  <si>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</si>
  <si>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</si>
  <si>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</si>
  <si>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 </t>
  </si>
  <si>
    <t>2020404100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</si>
  <si>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</si>
  <si>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2020404105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</si>
  <si>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</si>
  <si>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2020405200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</si>
  <si>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</si>
  <si>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2020405205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</si>
  <si>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</si>
  <si>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2020407000</t>
  </si>
  <si>
    <t>Межбюджетные трансферты,  передаваемые бюджетам   на государственную поддержку (грант) комплексного развития региональных и муниципальных учреждений культуры</t>
  </si>
  <si>
    <t>2020407005</t>
  </si>
  <si>
    <t>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</si>
  <si>
    <t>2024999900</t>
  </si>
  <si>
    <t xml:space="preserve">Прочие межбюджетные трансферты, передаваемые бюджетам муниципальных районов </t>
  </si>
  <si>
    <t>2024999905</t>
  </si>
  <si>
    <t xml:space="preserve">Прочие межбюджетные трансферты передаваемые бюджетам муниципальных районов </t>
  </si>
  <si>
    <t>2040500005</t>
  </si>
  <si>
    <t>180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</si>
  <si>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</si>
  <si>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</si>
  <si>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</si>
  <si>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</si>
  <si>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</si>
  <si>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</si>
  <si>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</si>
  <si>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</si>
  <si>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</si>
  <si>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</si>
  <si>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</si>
  <si>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</si>
  <si>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</si>
  <si>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2183511805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</si>
  <si>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</si>
  <si>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2186001005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</si>
  <si>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</si>
  <si>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</si>
  <si>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</si>
  <si>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2193511805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</si>
  <si>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</si>
  <si>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2193512005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</si>
  <si>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</si>
  <si>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</si>
  <si>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</si>
  <si>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</si>
  <si>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 xml:space="preserve">            _______________</t>
  </si>
  <si>
    <t xml:space="preserve">    </t>
  </si>
  <si>
    <t xml:space="preserve">                                                      Приложение № 1</t>
  </si>
  <si>
    <t xml:space="preserve">                                                      района за 9 месяцев 2018 года</t>
  </si>
  <si>
    <t xml:space="preserve">                                                      к отчету об исполнении </t>
  </si>
  <si>
    <t xml:space="preserve">                                                      бюджета Малмыжского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</si>
</sst>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right"/>
    </xf>
    <xf numFmtId="0" fontId="1" fillId="0" borderId="4" xfId="0" applyNumberFormat="1" applyFont="1" applyBorder="1" applyAlignment="1">
      <alignment horizontal="left"/>
    </xf>
    <xf numFmtId="164" fontId="6" fillId="0" borderId="4" xfId="0" applyNumberFormat="1" applyFont="1" applyFill="1" applyBorder="1"/>
    <xf numFmtId="164" fontId="6" fillId="0" borderId="4" xfId="0" applyNumberFormat="1" applyFont="1" applyBorder="1"/>
    <xf numFmtId="0" fontId="1" fillId="0" borderId="4" xfId="0" applyNumberFormat="1" applyFont="1" applyFill="1" applyBorder="1" applyAlignment="1">
      <alignment horizontal="left"/>
    </xf>
    <xf numFmtId="164" fontId="6" fillId="3" borderId="4" xfId="0" applyNumberFormat="1" applyFont="1" applyFill="1" applyBorder="1"/>
    <xf numFmtId="49" fontId="1" fillId="0" borderId="4" xfId="0" applyNumberFormat="1" applyFont="1" applyBorder="1" applyAlignment="1">
      <alignment horizontal="left"/>
    </xf>
    <xf numFmtId="164" fontId="6" fillId="2" borderId="4" xfId="0" applyNumberFormat="1" applyFont="1" applyFill="1" applyBorder="1"/>
    <xf numFmtId="164" fontId="6" fillId="2" borderId="6" xfId="0" applyNumberFormat="1" applyFont="1" applyFill="1" applyBorder="1"/>
    <xf numFmtId="164" fontId="1" fillId="2" borderId="6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left"/>
    </xf>
    <xf numFmtId="164" fontId="6" fillId="0" borderId="6" xfId="0" applyNumberFormat="1" applyFont="1" applyBorder="1"/>
    <xf numFmtId="49" fontId="1" fillId="0" borderId="4" xfId="0" applyNumberFormat="1" applyFont="1" applyBorder="1" applyAlignment="1">
      <alignment horizontal="left" wrapText="1"/>
    </xf>
    <xf numFmtId="164" fontId="6" fillId="2" borderId="8" xfId="0" applyNumberFormat="1" applyFont="1" applyFill="1" applyBorder="1"/>
    <xf numFmtId="49" fontId="1" fillId="0" borderId="9" xfId="0" applyNumberFormat="1" applyFont="1" applyBorder="1" applyAlignment="1">
      <alignment horizontal="left"/>
    </xf>
    <xf numFmtId="164" fontId="6" fillId="0" borderId="9" xfId="0" applyNumberFormat="1" applyFont="1" applyBorder="1"/>
    <xf numFmtId="49" fontId="1" fillId="2" borderId="4" xfId="0" applyNumberFormat="1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164" fontId="6" fillId="0" borderId="6" xfId="0" applyNumberFormat="1" applyFont="1" applyFill="1" applyBorder="1"/>
    <xf numFmtId="0" fontId="1" fillId="2" borderId="4" xfId="0" applyNumberFormat="1" applyFont="1" applyFill="1" applyBorder="1" applyAlignment="1">
      <alignment horizontal="left"/>
    </xf>
    <xf numFmtId="0" fontId="0" fillId="0" borderId="6" xfId="0" applyFont="1" applyBorder="1"/>
    <xf numFmtId="165" fontId="7" fillId="0" borderId="4" xfId="0" applyNumberFormat="1" applyFont="1" applyBorder="1"/>
    <xf numFmtId="165" fontId="7" fillId="2" borderId="4" xfId="0" applyNumberFormat="1" applyFont="1" applyFill="1" applyBorder="1"/>
    <xf numFmtId="0" fontId="7" fillId="0" borderId="0" xfId="0" applyFont="1"/>
    <xf numFmtId="165" fontId="7" fillId="0" borderId="6" xfId="0" applyNumberFormat="1" applyFont="1" applyBorder="1"/>
    <xf numFmtId="165" fontId="7" fillId="2" borderId="6" xfId="0" applyNumberFormat="1" applyFont="1" applyFill="1" applyBorder="1"/>
    <xf numFmtId="0" fontId="7" fillId="2" borderId="6" xfId="0" applyFont="1" applyFill="1" applyBorder="1"/>
    <xf numFmtId="0" fontId="7" fillId="0" borderId="6" xfId="0" applyFont="1" applyBorder="1"/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11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11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11" fontId="1" fillId="0" borderId="0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0"/>
  <sheetViews>
    <sheetView tabSelected="1" workbookViewId="0">
      <selection activeCell="E5" sqref="E5:H5"/>
    </sheetView>
  </sheetViews>
  <sheetFormatPr defaultRowHeight="15"/>
  <cols>
    <col min="1" max="1" width="7.5703125" customWidth="1"/>
    <col min="2" max="2" width="13.85546875" customWidth="1"/>
    <col min="3" max="3" width="7.5703125" customWidth="1"/>
    <col min="4" max="4" width="7" customWidth="1"/>
    <col min="5" max="5" width="39" customWidth="1"/>
    <col min="6" max="6" width="14.7109375" customWidth="1"/>
    <col min="7" max="7" width="13.7109375" customWidth="1"/>
    <col min="8" max="8" width="9.85546875" customWidth="1"/>
  </cols>
  <sheetData>
    <row r="1" spans="1:8" ht="18.75">
      <c r="A1" s="1"/>
      <c r="B1" s="1"/>
      <c r="C1" s="1"/>
      <c r="D1" s="1"/>
      <c r="E1" s="59" t="s">
        <v>295</v>
      </c>
      <c r="F1" s="59"/>
      <c r="G1" s="59"/>
      <c r="H1" s="59"/>
    </row>
    <row r="2" spans="1:8" ht="18.75">
      <c r="A2" s="1"/>
      <c r="B2" s="1"/>
      <c r="C2" s="1"/>
      <c r="D2" s="1"/>
      <c r="E2" s="59" t="s">
        <v>297</v>
      </c>
      <c r="F2" s="59"/>
      <c r="G2" s="59"/>
      <c r="H2" s="59"/>
    </row>
    <row r="3" spans="1:8" ht="18.75">
      <c r="A3" s="1"/>
      <c r="B3" s="1"/>
      <c r="C3" s="1"/>
      <c r="D3" s="1"/>
      <c r="E3" s="59" t="s">
        <v>298</v>
      </c>
      <c r="F3" s="64"/>
      <c r="G3" s="64"/>
      <c r="H3" s="64"/>
    </row>
    <row r="4" spans="1:8" ht="18.75">
      <c r="A4" s="1"/>
      <c r="B4" s="1"/>
      <c r="C4" s="1"/>
      <c r="D4" s="1"/>
      <c r="E4" s="59" t="s">
        <v>296</v>
      </c>
      <c r="F4" s="59"/>
      <c r="G4" s="59"/>
      <c r="H4" s="59"/>
    </row>
    <row r="5" spans="1:8" ht="18.75">
      <c r="A5" s="1"/>
      <c r="B5" s="1"/>
      <c r="C5" s="1"/>
      <c r="D5" s="1"/>
      <c r="E5" s="53"/>
      <c r="F5" s="54"/>
      <c r="G5" s="54"/>
      <c r="H5" s="54"/>
    </row>
    <row r="6" spans="1:8" ht="15.75">
      <c r="A6" s="55" t="s">
        <v>294</v>
      </c>
      <c r="B6" s="56"/>
      <c r="C6" s="56"/>
      <c r="D6" s="56"/>
      <c r="E6" s="56"/>
      <c r="F6" s="56"/>
    </row>
    <row r="7" spans="1:8" ht="18" customHeight="1">
      <c r="A7" s="57" t="s">
        <v>0</v>
      </c>
      <c r="B7" s="58"/>
      <c r="C7" s="58"/>
      <c r="D7" s="58"/>
      <c r="E7" s="58"/>
      <c r="F7" s="58"/>
      <c r="G7" s="58"/>
      <c r="H7" s="58"/>
    </row>
    <row r="8" spans="1:8" ht="33" customHeight="1">
      <c r="A8" s="57" t="s">
        <v>1</v>
      </c>
      <c r="B8" s="60"/>
      <c r="C8" s="60"/>
      <c r="D8" s="60"/>
      <c r="E8" s="60"/>
      <c r="F8" s="60"/>
      <c r="G8" s="58"/>
      <c r="H8" s="58"/>
    </row>
    <row r="9" spans="1:8" ht="15.75">
      <c r="A9" s="2"/>
      <c r="B9" s="3"/>
      <c r="C9" s="3"/>
      <c r="D9" s="4"/>
      <c r="E9" s="4"/>
      <c r="F9" s="4"/>
    </row>
    <row r="10" spans="1:8" ht="47.25">
      <c r="A10" s="61" t="s">
        <v>2</v>
      </c>
      <c r="B10" s="62"/>
      <c r="C10" s="62"/>
      <c r="D10" s="63"/>
      <c r="E10" s="5" t="s">
        <v>3</v>
      </c>
      <c r="F10" s="6" t="s">
        <v>4</v>
      </c>
      <c r="G10" s="6" t="s">
        <v>5</v>
      </c>
      <c r="H10" s="6" t="s">
        <v>6</v>
      </c>
    </row>
    <row r="11" spans="1:8" ht="45.75" customHeight="1">
      <c r="A11" s="8" t="s">
        <v>7</v>
      </c>
      <c r="B11" s="8" t="s">
        <v>8</v>
      </c>
      <c r="C11" s="8" t="s">
        <v>9</v>
      </c>
      <c r="D11" s="8" t="s">
        <v>7</v>
      </c>
      <c r="E11" s="35" t="s">
        <v>10</v>
      </c>
      <c r="F11" s="24">
        <v>104264.4</v>
      </c>
      <c r="G11" s="7">
        <v>82662.373250000004</v>
      </c>
      <c r="H11" s="28">
        <f>G11/F11*100</f>
        <v>79.281493251771465</v>
      </c>
    </row>
    <row r="12" spans="1:8" ht="35.25" customHeight="1">
      <c r="A12" s="8" t="s">
        <v>7</v>
      </c>
      <c r="B12" s="8" t="s">
        <v>11</v>
      </c>
      <c r="C12" s="8" t="s">
        <v>9</v>
      </c>
      <c r="D12" s="8" t="s">
        <v>7</v>
      </c>
      <c r="E12" s="35" t="s">
        <v>12</v>
      </c>
      <c r="F12" s="10">
        <f>SUM(F13+F160+F162+F174+F180)</f>
        <v>334892.43736000004</v>
      </c>
      <c r="G12" s="18">
        <f>SUM(G13+G160+G162+G174+G180)</f>
        <v>242055.64657999997</v>
      </c>
      <c r="H12" s="28">
        <f t="shared" ref="H12:H75" si="0">G12/F12*100</f>
        <v>72.27862429147568</v>
      </c>
    </row>
    <row r="13" spans="1:8" ht="69.75" customHeight="1">
      <c r="A13" s="8" t="s">
        <v>7</v>
      </c>
      <c r="B13" s="8" t="s">
        <v>13</v>
      </c>
      <c r="C13" s="8" t="s">
        <v>9</v>
      </c>
      <c r="D13" s="8" t="s">
        <v>7</v>
      </c>
      <c r="E13" s="35" t="s">
        <v>14</v>
      </c>
      <c r="F13" s="10">
        <f>SUM(F15+F22+F96+F145)</f>
        <v>333326.424</v>
      </c>
      <c r="G13" s="18">
        <f>SUM(G15+G22+G96+G145)</f>
        <v>240043.90821999998</v>
      </c>
      <c r="H13" s="28">
        <f t="shared" si="0"/>
        <v>72.014665185979965</v>
      </c>
    </row>
    <row r="14" spans="1:8" ht="59.25" customHeight="1">
      <c r="A14" s="8" t="s">
        <v>7</v>
      </c>
      <c r="B14" s="8" t="s">
        <v>15</v>
      </c>
      <c r="C14" s="8" t="s">
        <v>9</v>
      </c>
      <c r="D14" s="8" t="s">
        <v>7</v>
      </c>
      <c r="E14" s="35" t="s">
        <v>16</v>
      </c>
      <c r="F14" s="10">
        <f>F15</f>
        <v>77817</v>
      </c>
      <c r="G14" s="18">
        <f>G15</f>
        <v>58362.75</v>
      </c>
      <c r="H14" s="28">
        <f t="shared" si="0"/>
        <v>75</v>
      </c>
    </row>
    <row r="15" spans="1:8" ht="60.75" customHeight="1">
      <c r="A15" s="8" t="s">
        <v>7</v>
      </c>
      <c r="B15" s="8" t="s">
        <v>17</v>
      </c>
      <c r="C15" s="8" t="s">
        <v>9</v>
      </c>
      <c r="D15" s="8" t="s">
        <v>18</v>
      </c>
      <c r="E15" s="35" t="s">
        <v>19</v>
      </c>
      <c r="F15" s="10">
        <f>SUM(F16+F18)</f>
        <v>77817</v>
      </c>
      <c r="G15" s="18">
        <f>SUM(G16+G18)</f>
        <v>58362.75</v>
      </c>
      <c r="H15" s="28">
        <f t="shared" si="0"/>
        <v>75</v>
      </c>
    </row>
    <row r="16" spans="1:8" ht="48.75" customHeight="1">
      <c r="A16" s="8" t="s">
        <v>7</v>
      </c>
      <c r="B16" s="8" t="s">
        <v>20</v>
      </c>
      <c r="C16" s="8" t="s">
        <v>9</v>
      </c>
      <c r="D16" s="8" t="s">
        <v>18</v>
      </c>
      <c r="E16" s="35" t="s">
        <v>21</v>
      </c>
      <c r="F16" s="10">
        <f>SUM(F17)</f>
        <v>77817</v>
      </c>
      <c r="G16" s="18">
        <f>SUM(G17)</f>
        <v>58362.75</v>
      </c>
      <c r="H16" s="28">
        <f t="shared" si="0"/>
        <v>75</v>
      </c>
    </row>
    <row r="17" spans="1:8" ht="72.75" customHeight="1">
      <c r="A17" s="8" t="s">
        <v>22</v>
      </c>
      <c r="B17" s="8" t="s">
        <v>23</v>
      </c>
      <c r="C17" s="8" t="s">
        <v>9</v>
      </c>
      <c r="D17" s="8" t="s">
        <v>18</v>
      </c>
      <c r="E17" s="36" t="s">
        <v>24</v>
      </c>
      <c r="F17" s="9">
        <v>77817</v>
      </c>
      <c r="G17" s="7">
        <v>58362.75</v>
      </c>
      <c r="H17" s="28">
        <f t="shared" si="0"/>
        <v>75</v>
      </c>
    </row>
    <row r="18" spans="1:8" ht="47.25" hidden="1">
      <c r="A18" s="8" t="s">
        <v>7</v>
      </c>
      <c r="B18" s="8" t="s">
        <v>25</v>
      </c>
      <c r="C18" s="8" t="s">
        <v>9</v>
      </c>
      <c r="D18" s="8" t="s">
        <v>18</v>
      </c>
      <c r="E18" s="35" t="s">
        <v>26</v>
      </c>
      <c r="F18" s="10">
        <f>SUM(F19)</f>
        <v>0</v>
      </c>
      <c r="G18" s="7"/>
      <c r="H18" s="28" t="e">
        <f t="shared" si="0"/>
        <v>#DIV/0!</v>
      </c>
    </row>
    <row r="19" spans="1:8" ht="63" hidden="1">
      <c r="A19" s="8" t="s">
        <v>22</v>
      </c>
      <c r="B19" s="8" t="s">
        <v>27</v>
      </c>
      <c r="C19" s="8" t="s">
        <v>9</v>
      </c>
      <c r="D19" s="8" t="s">
        <v>18</v>
      </c>
      <c r="E19" s="35" t="s">
        <v>28</v>
      </c>
      <c r="F19" s="10"/>
      <c r="G19" s="7"/>
      <c r="H19" s="28" t="e">
        <f t="shared" si="0"/>
        <v>#DIV/0!</v>
      </c>
    </row>
    <row r="20" spans="1:8" ht="15.75" hidden="1">
      <c r="A20" s="8" t="s">
        <v>7</v>
      </c>
      <c r="B20" s="8" t="s">
        <v>29</v>
      </c>
      <c r="C20" s="8" t="s">
        <v>9</v>
      </c>
      <c r="D20" s="8" t="s">
        <v>18</v>
      </c>
      <c r="E20" s="35" t="s">
        <v>30</v>
      </c>
      <c r="F20" s="10">
        <f>SUM(F21)</f>
        <v>0</v>
      </c>
      <c r="G20" s="7"/>
      <c r="H20" s="28" t="e">
        <f t="shared" si="0"/>
        <v>#DIV/0!</v>
      </c>
    </row>
    <row r="21" spans="1:8" ht="31.5" hidden="1">
      <c r="A21" s="8" t="s">
        <v>22</v>
      </c>
      <c r="B21" s="8" t="s">
        <v>31</v>
      </c>
      <c r="C21" s="8" t="s">
        <v>9</v>
      </c>
      <c r="D21" s="8" t="s">
        <v>18</v>
      </c>
      <c r="E21" s="35" t="s">
        <v>32</v>
      </c>
      <c r="F21" s="10"/>
      <c r="G21" s="7"/>
      <c r="H21" s="28" t="e">
        <f t="shared" si="0"/>
        <v>#DIV/0!</v>
      </c>
    </row>
    <row r="22" spans="1:8" ht="72" customHeight="1">
      <c r="A22" s="11" t="s">
        <v>7</v>
      </c>
      <c r="B22" s="11" t="s">
        <v>33</v>
      </c>
      <c r="C22" s="11" t="s">
        <v>9</v>
      </c>
      <c r="D22" s="11" t="s">
        <v>18</v>
      </c>
      <c r="E22" s="37" t="s">
        <v>34</v>
      </c>
      <c r="F22" s="9">
        <f>SUM(F23+F27+F25+F29+F41+F43+F45+F47+F51+F34+F49+F53)</f>
        <v>69175.629000000015</v>
      </c>
      <c r="G22" s="25">
        <f>SUM(G23+G27+G25+G29+G41+G43+G45+G47+G51+G34+G49+G53)</f>
        <v>46423.29247</v>
      </c>
      <c r="H22" s="28">
        <f t="shared" si="0"/>
        <v>67.109317459187807</v>
      </c>
    </row>
    <row r="23" spans="1:8" ht="31.5" hidden="1">
      <c r="A23" s="11" t="s">
        <v>7</v>
      </c>
      <c r="B23" s="11" t="s">
        <v>35</v>
      </c>
      <c r="C23" s="11" t="s">
        <v>36</v>
      </c>
      <c r="D23" s="11" t="s">
        <v>18</v>
      </c>
      <c r="E23" s="37" t="s">
        <v>37</v>
      </c>
      <c r="F23" s="9">
        <f>SUM(F24)</f>
        <v>0</v>
      </c>
      <c r="G23" s="7"/>
      <c r="H23" s="28" t="e">
        <f t="shared" si="0"/>
        <v>#DIV/0!</v>
      </c>
    </row>
    <row r="24" spans="1:8" ht="47.25" hidden="1">
      <c r="A24" s="11" t="s">
        <v>38</v>
      </c>
      <c r="B24" s="11" t="s">
        <v>39</v>
      </c>
      <c r="C24" s="11" t="s">
        <v>9</v>
      </c>
      <c r="D24" s="11" t="s">
        <v>18</v>
      </c>
      <c r="E24" s="37" t="s">
        <v>40</v>
      </c>
      <c r="F24" s="9"/>
      <c r="G24" s="7"/>
      <c r="H24" s="28" t="e">
        <f t="shared" si="0"/>
        <v>#DIV/0!</v>
      </c>
    </row>
    <row r="25" spans="1:8" ht="31.5" hidden="1">
      <c r="A25" s="11" t="s">
        <v>7</v>
      </c>
      <c r="B25" s="11" t="s">
        <v>41</v>
      </c>
      <c r="C25" s="11" t="s">
        <v>9</v>
      </c>
      <c r="D25" s="11" t="s">
        <v>18</v>
      </c>
      <c r="E25" s="37" t="s">
        <v>42</v>
      </c>
      <c r="F25" s="9">
        <f>SUM(F26)</f>
        <v>0</v>
      </c>
      <c r="G25" s="7"/>
      <c r="H25" s="28" t="e">
        <f t="shared" si="0"/>
        <v>#DIV/0!</v>
      </c>
    </row>
    <row r="26" spans="1:8" ht="47.25" hidden="1">
      <c r="A26" s="11" t="s">
        <v>38</v>
      </c>
      <c r="B26" s="11" t="s">
        <v>43</v>
      </c>
      <c r="C26" s="11" t="s">
        <v>9</v>
      </c>
      <c r="D26" s="11" t="s">
        <v>18</v>
      </c>
      <c r="E26" s="37" t="s">
        <v>44</v>
      </c>
      <c r="F26" s="9"/>
      <c r="G26" s="7"/>
      <c r="H26" s="28" t="e">
        <f t="shared" si="0"/>
        <v>#DIV/0!</v>
      </c>
    </row>
    <row r="27" spans="1:8" ht="31.5" hidden="1">
      <c r="A27" s="11" t="s">
        <v>7</v>
      </c>
      <c r="B27" s="11" t="s">
        <v>45</v>
      </c>
      <c r="C27" s="11" t="s">
        <v>9</v>
      </c>
      <c r="D27" s="11" t="s">
        <v>18</v>
      </c>
      <c r="E27" s="37" t="s">
        <v>46</v>
      </c>
      <c r="F27" s="9">
        <f>SUM(F28)</f>
        <v>0</v>
      </c>
      <c r="G27" s="7"/>
      <c r="H27" s="28" t="e">
        <f t="shared" si="0"/>
        <v>#DIV/0!</v>
      </c>
    </row>
    <row r="28" spans="1:8" ht="47.25" hidden="1">
      <c r="A28" s="11" t="s">
        <v>38</v>
      </c>
      <c r="B28" s="11" t="s">
        <v>47</v>
      </c>
      <c r="C28" s="11" t="s">
        <v>36</v>
      </c>
      <c r="D28" s="11" t="s">
        <v>18</v>
      </c>
      <c r="E28" s="37" t="s">
        <v>48</v>
      </c>
      <c r="F28" s="9"/>
      <c r="G28" s="7"/>
      <c r="H28" s="28" t="e">
        <f t="shared" si="0"/>
        <v>#DIV/0!</v>
      </c>
    </row>
    <row r="29" spans="1:8" ht="87" customHeight="1">
      <c r="A29" s="11" t="s">
        <v>7</v>
      </c>
      <c r="B29" s="11" t="s">
        <v>49</v>
      </c>
      <c r="C29" s="11" t="s">
        <v>9</v>
      </c>
      <c r="D29" s="11" t="s">
        <v>18</v>
      </c>
      <c r="E29" s="35" t="s">
        <v>50</v>
      </c>
      <c r="F29" s="9">
        <v>3120.1</v>
      </c>
      <c r="G29" s="7">
        <f>SUM(G30)</f>
        <v>3120.096</v>
      </c>
      <c r="H29" s="28">
        <f t="shared" si="0"/>
        <v>99.999871798980806</v>
      </c>
    </row>
    <row r="30" spans="1:8" ht="75.75" customHeight="1">
      <c r="A30" s="8" t="s">
        <v>38</v>
      </c>
      <c r="B30" s="8" t="s">
        <v>51</v>
      </c>
      <c r="C30" s="8" t="s">
        <v>9</v>
      </c>
      <c r="D30" s="8" t="s">
        <v>18</v>
      </c>
      <c r="E30" s="38" t="s">
        <v>52</v>
      </c>
      <c r="F30" s="10">
        <v>3120.1</v>
      </c>
      <c r="G30" s="7">
        <v>3120.096</v>
      </c>
      <c r="H30" s="28">
        <f t="shared" si="0"/>
        <v>99.999871798980806</v>
      </c>
    </row>
    <row r="31" spans="1:8" ht="157.5" hidden="1">
      <c r="A31" s="8" t="s">
        <v>38</v>
      </c>
      <c r="B31" s="8" t="s">
        <v>53</v>
      </c>
      <c r="C31" s="8" t="s">
        <v>9</v>
      </c>
      <c r="D31" s="8" t="s">
        <v>18</v>
      </c>
      <c r="E31" s="35" t="s">
        <v>54</v>
      </c>
      <c r="F31" s="10"/>
      <c r="G31" s="7"/>
      <c r="H31" s="28" t="e">
        <f t="shared" si="0"/>
        <v>#DIV/0!</v>
      </c>
    </row>
    <row r="32" spans="1:8" ht="157.5" hidden="1">
      <c r="A32" s="8" t="s">
        <v>38</v>
      </c>
      <c r="B32" s="8" t="s">
        <v>55</v>
      </c>
      <c r="C32" s="8" t="s">
        <v>9</v>
      </c>
      <c r="D32" s="8" t="s">
        <v>18</v>
      </c>
      <c r="E32" s="35" t="s">
        <v>56</v>
      </c>
      <c r="F32" s="10"/>
      <c r="G32" s="7"/>
      <c r="H32" s="28" t="e">
        <f t="shared" si="0"/>
        <v>#DIV/0!</v>
      </c>
    </row>
    <row r="33" spans="1:8" ht="126" hidden="1">
      <c r="A33" s="8" t="s">
        <v>38</v>
      </c>
      <c r="B33" s="8" t="s">
        <v>55</v>
      </c>
      <c r="C33" s="8" t="s">
        <v>57</v>
      </c>
      <c r="D33" s="8" t="s">
        <v>18</v>
      </c>
      <c r="E33" s="35" t="s">
        <v>58</v>
      </c>
      <c r="F33" s="10"/>
      <c r="G33" s="7"/>
      <c r="H33" s="28" t="e">
        <f t="shared" si="0"/>
        <v>#DIV/0!</v>
      </c>
    </row>
    <row r="34" spans="1:8" ht="78.75" hidden="1">
      <c r="A34" s="8" t="s">
        <v>7</v>
      </c>
      <c r="B34" s="8" t="s">
        <v>59</v>
      </c>
      <c r="C34" s="8" t="s">
        <v>9</v>
      </c>
      <c r="D34" s="8" t="s">
        <v>18</v>
      </c>
      <c r="E34" s="35" t="s">
        <v>60</v>
      </c>
      <c r="F34" s="10">
        <f>SUM(F35)</f>
        <v>0</v>
      </c>
      <c r="G34" s="7"/>
      <c r="H34" s="28" t="e">
        <f t="shared" si="0"/>
        <v>#DIV/0!</v>
      </c>
    </row>
    <row r="35" spans="1:8" ht="94.5" hidden="1">
      <c r="A35" s="8" t="s">
        <v>38</v>
      </c>
      <c r="B35" s="8" t="s">
        <v>61</v>
      </c>
      <c r="C35" s="8" t="s">
        <v>9</v>
      </c>
      <c r="D35" s="8" t="s">
        <v>18</v>
      </c>
      <c r="E35" s="35" t="s">
        <v>62</v>
      </c>
      <c r="F35" s="10"/>
      <c r="G35" s="7"/>
      <c r="H35" s="28" t="e">
        <f t="shared" si="0"/>
        <v>#DIV/0!</v>
      </c>
    </row>
    <row r="36" spans="1:8" ht="47.25" hidden="1">
      <c r="A36" s="8" t="s">
        <v>7</v>
      </c>
      <c r="B36" s="8" t="s">
        <v>63</v>
      </c>
      <c r="C36" s="8" t="s">
        <v>9</v>
      </c>
      <c r="D36" s="8" t="s">
        <v>18</v>
      </c>
      <c r="E36" s="39" t="s">
        <v>64</v>
      </c>
      <c r="F36" s="10"/>
      <c r="G36" s="7"/>
      <c r="H36" s="28" t="e">
        <f t="shared" si="0"/>
        <v>#DIV/0!</v>
      </c>
    </row>
    <row r="37" spans="1:8" ht="63" hidden="1">
      <c r="A37" s="8" t="s">
        <v>7</v>
      </c>
      <c r="B37" s="8" t="s">
        <v>65</v>
      </c>
      <c r="C37" s="8" t="s">
        <v>9</v>
      </c>
      <c r="D37" s="8" t="s">
        <v>18</v>
      </c>
      <c r="E37" s="39" t="s">
        <v>66</v>
      </c>
      <c r="F37" s="10"/>
      <c r="G37" s="7"/>
      <c r="H37" s="28" t="e">
        <f t="shared" si="0"/>
        <v>#DIV/0!</v>
      </c>
    </row>
    <row r="38" spans="1:8" ht="63" hidden="1">
      <c r="A38" s="8" t="s">
        <v>67</v>
      </c>
      <c r="B38" s="8" t="s">
        <v>65</v>
      </c>
      <c r="C38" s="8" t="s">
        <v>9</v>
      </c>
      <c r="D38" s="8" t="s">
        <v>18</v>
      </c>
      <c r="E38" s="39" t="s">
        <v>66</v>
      </c>
      <c r="F38" s="10"/>
      <c r="G38" s="7"/>
      <c r="H38" s="28" t="e">
        <f t="shared" si="0"/>
        <v>#DIV/0!</v>
      </c>
    </row>
    <row r="39" spans="1:8" ht="47.25" hidden="1">
      <c r="A39" s="8" t="s">
        <v>7</v>
      </c>
      <c r="B39" s="8" t="s">
        <v>68</v>
      </c>
      <c r="C39" s="8" t="s">
        <v>9</v>
      </c>
      <c r="D39" s="8" t="s">
        <v>18</v>
      </c>
      <c r="E39" s="39" t="s">
        <v>69</v>
      </c>
      <c r="F39" s="10">
        <f>SUM(F40)</f>
        <v>0</v>
      </c>
      <c r="G39" s="7"/>
      <c r="H39" s="28" t="e">
        <f t="shared" si="0"/>
        <v>#DIV/0!</v>
      </c>
    </row>
    <row r="40" spans="1:8" ht="63" hidden="1">
      <c r="A40" s="8" t="s">
        <v>67</v>
      </c>
      <c r="B40" s="8" t="s">
        <v>70</v>
      </c>
      <c r="C40" s="8" t="s">
        <v>9</v>
      </c>
      <c r="D40" s="8" t="s">
        <v>18</v>
      </c>
      <c r="E40" s="39" t="s">
        <v>71</v>
      </c>
      <c r="F40" s="12"/>
      <c r="G40" s="7"/>
      <c r="H40" s="28" t="e">
        <f t="shared" si="0"/>
        <v>#DIV/0!</v>
      </c>
    </row>
    <row r="41" spans="1:8" ht="162.75" customHeight="1">
      <c r="A41" s="8" t="s">
        <v>7</v>
      </c>
      <c r="B41" s="8" t="s">
        <v>72</v>
      </c>
      <c r="C41" s="8" t="s">
        <v>9</v>
      </c>
      <c r="D41" s="8" t="s">
        <v>18</v>
      </c>
      <c r="E41" s="37" t="s">
        <v>73</v>
      </c>
      <c r="F41" s="10">
        <f>SUM(F42)</f>
        <v>28945.05</v>
      </c>
      <c r="G41" s="18">
        <f>SUM(G42)</f>
        <v>16896.187999999998</v>
      </c>
      <c r="H41" s="28">
        <f t="shared" si="0"/>
        <v>58.373324627181503</v>
      </c>
    </row>
    <row r="42" spans="1:8" ht="176.25" customHeight="1">
      <c r="A42" s="13" t="s">
        <v>38</v>
      </c>
      <c r="B42" s="13" t="s">
        <v>74</v>
      </c>
      <c r="C42" s="13" t="s">
        <v>9</v>
      </c>
      <c r="D42" s="13" t="s">
        <v>18</v>
      </c>
      <c r="E42" s="40" t="s">
        <v>75</v>
      </c>
      <c r="F42" s="10">
        <v>28945.05</v>
      </c>
      <c r="G42" s="7">
        <v>16896.187999999998</v>
      </c>
      <c r="H42" s="28">
        <f t="shared" si="0"/>
        <v>58.373324627181503</v>
      </c>
    </row>
    <row r="43" spans="1:8" ht="98.25" customHeight="1">
      <c r="A43" s="13" t="s">
        <v>7</v>
      </c>
      <c r="B43" s="13" t="s">
        <v>76</v>
      </c>
      <c r="C43" s="13" t="s">
        <v>9</v>
      </c>
      <c r="D43" s="13" t="s">
        <v>18</v>
      </c>
      <c r="E43" s="41" t="s">
        <v>77</v>
      </c>
      <c r="F43" s="14">
        <f>SUM(F44)</f>
        <v>1614.2</v>
      </c>
      <c r="G43" s="15">
        <f>SUM(G44)</f>
        <v>1257.8499999999999</v>
      </c>
      <c r="H43" s="28">
        <f t="shared" si="0"/>
        <v>77.924049064552094</v>
      </c>
    </row>
    <row r="44" spans="1:8" ht="113.25" customHeight="1">
      <c r="A44" s="13" t="s">
        <v>67</v>
      </c>
      <c r="B44" s="13" t="s">
        <v>78</v>
      </c>
      <c r="C44" s="13" t="s">
        <v>9</v>
      </c>
      <c r="D44" s="13" t="s">
        <v>18</v>
      </c>
      <c r="E44" s="42" t="s">
        <v>79</v>
      </c>
      <c r="F44" s="14">
        <v>1614.2</v>
      </c>
      <c r="G44" s="7">
        <v>1257.8499999999999</v>
      </c>
      <c r="H44" s="28">
        <f t="shared" si="0"/>
        <v>77.924049064552094</v>
      </c>
    </row>
    <row r="45" spans="1:8" ht="43.5" customHeight="1">
      <c r="A45" s="13" t="s">
        <v>80</v>
      </c>
      <c r="B45" s="13" t="s">
        <v>81</v>
      </c>
      <c r="C45" s="13" t="s">
        <v>9</v>
      </c>
      <c r="D45" s="13" t="s">
        <v>18</v>
      </c>
      <c r="E45" s="40" t="s">
        <v>82</v>
      </c>
      <c r="F45" s="14">
        <f>SUM(F46)</f>
        <v>380.66</v>
      </c>
      <c r="G45" s="14">
        <f>SUM(G46)</f>
        <v>0</v>
      </c>
      <c r="H45" s="28">
        <f t="shared" si="0"/>
        <v>0</v>
      </c>
    </row>
    <row r="46" spans="1:8" ht="43.5" customHeight="1">
      <c r="A46" s="13" t="s">
        <v>80</v>
      </c>
      <c r="B46" s="13" t="s">
        <v>81</v>
      </c>
      <c r="C46" s="13" t="s">
        <v>9</v>
      </c>
      <c r="D46" s="13" t="s">
        <v>18</v>
      </c>
      <c r="E46" s="40" t="s">
        <v>83</v>
      </c>
      <c r="F46" s="14">
        <v>380.66</v>
      </c>
      <c r="G46" s="7">
        <v>0</v>
      </c>
      <c r="H46" s="28">
        <f t="shared" si="0"/>
        <v>0</v>
      </c>
    </row>
    <row r="47" spans="1:8" ht="94.5" hidden="1">
      <c r="A47" s="13" t="s">
        <v>7</v>
      </c>
      <c r="B47" s="13" t="s">
        <v>84</v>
      </c>
      <c r="C47" s="13" t="s">
        <v>9</v>
      </c>
      <c r="D47" s="13" t="s">
        <v>18</v>
      </c>
      <c r="E47" s="42" t="s">
        <v>85</v>
      </c>
      <c r="F47" s="14">
        <f>SUM(F48)</f>
        <v>0</v>
      </c>
      <c r="G47" s="15">
        <f>SUM(G48)</f>
        <v>0</v>
      </c>
      <c r="H47" s="28" t="e">
        <f t="shared" si="0"/>
        <v>#DIV/0!</v>
      </c>
    </row>
    <row r="48" spans="1:8" ht="110.25" hidden="1">
      <c r="A48" s="13" t="s">
        <v>38</v>
      </c>
      <c r="B48" s="13" t="s">
        <v>86</v>
      </c>
      <c r="C48" s="13" t="s">
        <v>9</v>
      </c>
      <c r="D48" s="13" t="s">
        <v>18</v>
      </c>
      <c r="E48" s="42" t="s">
        <v>87</v>
      </c>
      <c r="F48" s="14">
        <v>0</v>
      </c>
      <c r="G48" s="7">
        <v>0</v>
      </c>
      <c r="H48" s="28" t="e">
        <f t="shared" si="0"/>
        <v>#DIV/0!</v>
      </c>
    </row>
    <row r="49" spans="1:8" ht="126" hidden="1">
      <c r="A49" s="13" t="s">
        <v>7</v>
      </c>
      <c r="B49" s="13" t="s">
        <v>88</v>
      </c>
      <c r="C49" s="13" t="s">
        <v>9</v>
      </c>
      <c r="D49" s="13" t="s">
        <v>18</v>
      </c>
      <c r="E49" s="40" t="s">
        <v>89</v>
      </c>
      <c r="F49" s="10">
        <f>SUM(F50)</f>
        <v>0</v>
      </c>
      <c r="G49" s="7"/>
      <c r="H49" s="28" t="e">
        <f t="shared" si="0"/>
        <v>#DIV/0!</v>
      </c>
    </row>
    <row r="50" spans="1:8" ht="141.75" hidden="1">
      <c r="A50" s="13" t="s">
        <v>80</v>
      </c>
      <c r="B50" s="13" t="s">
        <v>90</v>
      </c>
      <c r="C50" s="13" t="s">
        <v>9</v>
      </c>
      <c r="D50" s="13" t="s">
        <v>18</v>
      </c>
      <c r="E50" s="40" t="s">
        <v>91</v>
      </c>
      <c r="F50" s="10"/>
      <c r="G50" s="7"/>
      <c r="H50" s="28" t="e">
        <f t="shared" si="0"/>
        <v>#DIV/0!</v>
      </c>
    </row>
    <row r="51" spans="1:8" ht="47.25" hidden="1">
      <c r="A51" s="13" t="s">
        <v>7</v>
      </c>
      <c r="B51" s="13" t="s">
        <v>92</v>
      </c>
      <c r="C51" s="13" t="s">
        <v>9</v>
      </c>
      <c r="D51" s="13" t="s">
        <v>18</v>
      </c>
      <c r="E51" s="40" t="s">
        <v>93</v>
      </c>
      <c r="F51" s="10">
        <f>SUM(F52)</f>
        <v>0</v>
      </c>
      <c r="G51" s="7"/>
      <c r="H51" s="28" t="e">
        <f t="shared" si="0"/>
        <v>#DIV/0!</v>
      </c>
    </row>
    <row r="52" spans="1:8" ht="63" hidden="1">
      <c r="A52" s="13" t="s">
        <v>38</v>
      </c>
      <c r="B52" s="13" t="s">
        <v>94</v>
      </c>
      <c r="C52" s="13" t="s">
        <v>9</v>
      </c>
      <c r="D52" s="13" t="s">
        <v>18</v>
      </c>
      <c r="E52" s="40" t="s">
        <v>95</v>
      </c>
      <c r="F52" s="10"/>
      <c r="G52" s="7"/>
      <c r="H52" s="28" t="e">
        <f t="shared" si="0"/>
        <v>#DIV/0!</v>
      </c>
    </row>
    <row r="53" spans="1:8" ht="25.5" customHeight="1">
      <c r="A53" s="13" t="s">
        <v>7</v>
      </c>
      <c r="B53" s="13" t="s">
        <v>96</v>
      </c>
      <c r="C53" s="13" t="s">
        <v>9</v>
      </c>
      <c r="D53" s="13" t="s">
        <v>18</v>
      </c>
      <c r="E53" s="42" t="s">
        <v>97</v>
      </c>
      <c r="F53" s="10">
        <f>SUM(F54+F55+F64+F70+F89+F94)</f>
        <v>35115.619000000006</v>
      </c>
      <c r="G53" s="18">
        <f>SUM(G54+G55+G64+G70+G89+G94)</f>
        <v>25149.158470000002</v>
      </c>
      <c r="H53" s="28">
        <f t="shared" si="0"/>
        <v>71.618155072248612</v>
      </c>
    </row>
    <row r="54" spans="1:8" ht="44.25" customHeight="1">
      <c r="A54" s="13" t="s">
        <v>67</v>
      </c>
      <c r="B54" s="13" t="s">
        <v>98</v>
      </c>
      <c r="C54" s="13" t="s">
        <v>9</v>
      </c>
      <c r="D54" s="13" t="s">
        <v>18</v>
      </c>
      <c r="E54" s="42" t="s">
        <v>99</v>
      </c>
      <c r="F54" s="10">
        <v>21564.43</v>
      </c>
      <c r="G54" s="16">
        <v>15540.031199999999</v>
      </c>
      <c r="H54" s="29">
        <f t="shared" si="0"/>
        <v>72.063259729100182</v>
      </c>
    </row>
    <row r="55" spans="1:8" ht="47.25" customHeight="1">
      <c r="A55" s="13" t="s">
        <v>22</v>
      </c>
      <c r="B55" s="13" t="s">
        <v>98</v>
      </c>
      <c r="C55" s="13" t="s">
        <v>9</v>
      </c>
      <c r="D55" s="13" t="s">
        <v>18</v>
      </c>
      <c r="E55" s="42" t="s">
        <v>99</v>
      </c>
      <c r="F55" s="10">
        <v>193.7</v>
      </c>
      <c r="G55" s="16">
        <v>193.7</v>
      </c>
      <c r="H55" s="29">
        <f t="shared" si="0"/>
        <v>100</v>
      </c>
    </row>
    <row r="56" spans="1:8" ht="189" hidden="1">
      <c r="A56" s="13" t="s">
        <v>67</v>
      </c>
      <c r="B56" s="13" t="s">
        <v>100</v>
      </c>
      <c r="C56" s="13" t="s">
        <v>101</v>
      </c>
      <c r="D56" s="13" t="s">
        <v>18</v>
      </c>
      <c r="E56" s="43" t="s">
        <v>102</v>
      </c>
      <c r="F56" s="10">
        <v>2912.3</v>
      </c>
      <c r="G56" s="16"/>
      <c r="H56" s="29">
        <f t="shared" si="0"/>
        <v>0</v>
      </c>
    </row>
    <row r="57" spans="1:8" ht="78.75" hidden="1">
      <c r="A57" s="13" t="s">
        <v>67</v>
      </c>
      <c r="B57" s="13" t="s">
        <v>100</v>
      </c>
      <c r="C57" s="13" t="s">
        <v>103</v>
      </c>
      <c r="D57" s="13" t="s">
        <v>18</v>
      </c>
      <c r="E57" s="42" t="s">
        <v>104</v>
      </c>
      <c r="F57" s="10"/>
      <c r="G57" s="16"/>
      <c r="H57" s="29" t="e">
        <f t="shared" si="0"/>
        <v>#DIV/0!</v>
      </c>
    </row>
    <row r="58" spans="1:8" ht="78.75" hidden="1">
      <c r="A58" s="13" t="s">
        <v>67</v>
      </c>
      <c r="B58" s="13" t="s">
        <v>100</v>
      </c>
      <c r="C58" s="13" t="s">
        <v>105</v>
      </c>
      <c r="D58" s="13" t="s">
        <v>18</v>
      </c>
      <c r="E58" s="42" t="s">
        <v>106</v>
      </c>
      <c r="F58" s="10"/>
      <c r="G58" s="16"/>
      <c r="H58" s="29" t="e">
        <f t="shared" si="0"/>
        <v>#DIV/0!</v>
      </c>
    </row>
    <row r="59" spans="1:8" ht="94.5" hidden="1">
      <c r="A59" s="13" t="s">
        <v>67</v>
      </c>
      <c r="B59" s="13" t="s">
        <v>100</v>
      </c>
      <c r="C59" s="13" t="s">
        <v>107</v>
      </c>
      <c r="D59" s="13" t="s">
        <v>18</v>
      </c>
      <c r="E59" s="42" t="s">
        <v>108</v>
      </c>
      <c r="F59" s="10"/>
      <c r="G59" s="16"/>
      <c r="H59" s="29" t="e">
        <f t="shared" si="0"/>
        <v>#DIV/0!</v>
      </c>
    </row>
    <row r="60" spans="1:8" ht="63" hidden="1">
      <c r="A60" s="13" t="s">
        <v>67</v>
      </c>
      <c r="B60" s="13" t="s">
        <v>100</v>
      </c>
      <c r="C60" s="13" t="s">
        <v>109</v>
      </c>
      <c r="D60" s="13" t="s">
        <v>18</v>
      </c>
      <c r="E60" s="42" t="s">
        <v>110</v>
      </c>
      <c r="F60" s="10"/>
      <c r="G60" s="16"/>
      <c r="H60" s="29" t="e">
        <f t="shared" si="0"/>
        <v>#DIV/0!</v>
      </c>
    </row>
    <row r="61" spans="1:8" ht="78.75" hidden="1">
      <c r="A61" s="13" t="s">
        <v>67</v>
      </c>
      <c r="B61" s="13" t="s">
        <v>100</v>
      </c>
      <c r="C61" s="13" t="s">
        <v>111</v>
      </c>
      <c r="D61" s="13" t="s">
        <v>18</v>
      </c>
      <c r="E61" s="42" t="s">
        <v>112</v>
      </c>
      <c r="F61" s="10"/>
      <c r="G61" s="16"/>
      <c r="H61" s="29" t="e">
        <f t="shared" si="0"/>
        <v>#DIV/0!</v>
      </c>
    </row>
    <row r="62" spans="1:8" ht="78.75" hidden="1">
      <c r="A62" s="13" t="s">
        <v>67</v>
      </c>
      <c r="B62" s="13" t="s">
        <v>100</v>
      </c>
      <c r="C62" s="13" t="s">
        <v>113</v>
      </c>
      <c r="D62" s="13" t="s">
        <v>18</v>
      </c>
      <c r="E62" s="42" t="s">
        <v>114</v>
      </c>
      <c r="F62" s="10">
        <v>2336</v>
      </c>
      <c r="G62" s="16"/>
      <c r="H62" s="29">
        <f t="shared" si="0"/>
        <v>0</v>
      </c>
    </row>
    <row r="63" spans="1:8" ht="110.25" hidden="1">
      <c r="A63" s="13" t="s">
        <v>67</v>
      </c>
      <c r="B63" s="13" t="s">
        <v>100</v>
      </c>
      <c r="C63" s="13" t="s">
        <v>115</v>
      </c>
      <c r="D63" s="13" t="s">
        <v>18</v>
      </c>
      <c r="E63" s="42" t="s">
        <v>116</v>
      </c>
      <c r="F63" s="10"/>
      <c r="G63" s="16"/>
      <c r="H63" s="29" t="e">
        <f t="shared" si="0"/>
        <v>#DIV/0!</v>
      </c>
    </row>
    <row r="64" spans="1:8" ht="15.75" hidden="1">
      <c r="A64" s="13" t="s">
        <v>22</v>
      </c>
      <c r="B64" s="13" t="s">
        <v>100</v>
      </c>
      <c r="C64" s="13" t="s">
        <v>9</v>
      </c>
      <c r="D64" s="13" t="s">
        <v>18</v>
      </c>
      <c r="E64" s="42" t="s">
        <v>97</v>
      </c>
      <c r="F64" s="12"/>
      <c r="G64" s="16"/>
      <c r="H64" s="29" t="e">
        <f t="shared" si="0"/>
        <v>#DIV/0!</v>
      </c>
    </row>
    <row r="65" spans="1:8" ht="189" hidden="1">
      <c r="A65" s="13" t="s">
        <v>22</v>
      </c>
      <c r="B65" s="13" t="s">
        <v>100</v>
      </c>
      <c r="C65" s="13" t="s">
        <v>101</v>
      </c>
      <c r="D65" s="13" t="s">
        <v>18</v>
      </c>
      <c r="E65" s="43" t="s">
        <v>102</v>
      </c>
      <c r="F65" s="10">
        <v>858.5</v>
      </c>
      <c r="G65" s="16"/>
      <c r="H65" s="29">
        <f t="shared" si="0"/>
        <v>0</v>
      </c>
    </row>
    <row r="66" spans="1:8" ht="78.75" hidden="1">
      <c r="A66" s="13" t="s">
        <v>22</v>
      </c>
      <c r="B66" s="13" t="s">
        <v>100</v>
      </c>
      <c r="C66" s="13" t="s">
        <v>105</v>
      </c>
      <c r="D66" s="13" t="s">
        <v>18</v>
      </c>
      <c r="E66" s="42" t="s">
        <v>106</v>
      </c>
      <c r="F66" s="10"/>
      <c r="G66" s="16"/>
      <c r="H66" s="29" t="e">
        <f t="shared" si="0"/>
        <v>#DIV/0!</v>
      </c>
    </row>
    <row r="67" spans="1:8" ht="110.25" hidden="1">
      <c r="A67" s="13" t="s">
        <v>22</v>
      </c>
      <c r="B67" s="13" t="s">
        <v>100</v>
      </c>
      <c r="C67" s="13" t="s">
        <v>117</v>
      </c>
      <c r="D67" s="13" t="s">
        <v>18</v>
      </c>
      <c r="E67" s="42" t="s">
        <v>118</v>
      </c>
      <c r="F67" s="10">
        <v>63.8</v>
      </c>
      <c r="G67" s="16"/>
      <c r="H67" s="29">
        <f t="shared" si="0"/>
        <v>0</v>
      </c>
    </row>
    <row r="68" spans="1:8" ht="94.5" hidden="1">
      <c r="A68" s="13" t="s">
        <v>22</v>
      </c>
      <c r="B68" s="13" t="s">
        <v>100</v>
      </c>
      <c r="C68" s="13" t="s">
        <v>119</v>
      </c>
      <c r="D68" s="13" t="s">
        <v>18</v>
      </c>
      <c r="E68" s="42" t="s">
        <v>120</v>
      </c>
      <c r="F68" s="10"/>
      <c r="G68" s="16"/>
      <c r="H68" s="29" t="e">
        <f t="shared" si="0"/>
        <v>#DIV/0!</v>
      </c>
    </row>
    <row r="69" spans="1:8" ht="110.25" hidden="1">
      <c r="A69" s="13" t="s">
        <v>22</v>
      </c>
      <c r="B69" s="17" t="s">
        <v>100</v>
      </c>
      <c r="C69" s="17" t="s">
        <v>121</v>
      </c>
      <c r="D69" s="17" t="s">
        <v>18</v>
      </c>
      <c r="E69" s="41" t="s">
        <v>122</v>
      </c>
      <c r="F69" s="9"/>
      <c r="G69" s="16"/>
      <c r="H69" s="29" t="e">
        <f t="shared" si="0"/>
        <v>#DIV/0!</v>
      </c>
    </row>
    <row r="70" spans="1:8" ht="47.25" customHeight="1">
      <c r="A70" s="13" t="s">
        <v>38</v>
      </c>
      <c r="B70" s="13" t="s">
        <v>98</v>
      </c>
      <c r="C70" s="13" t="s">
        <v>9</v>
      </c>
      <c r="D70" s="13" t="s">
        <v>18</v>
      </c>
      <c r="E70" s="42" t="s">
        <v>99</v>
      </c>
      <c r="F70" s="10">
        <v>1871.954</v>
      </c>
      <c r="G70" s="16">
        <v>1871.95397</v>
      </c>
      <c r="H70" s="29">
        <f t="shared" si="0"/>
        <v>99.99999839739651</v>
      </c>
    </row>
    <row r="71" spans="1:8" ht="94.5" hidden="1">
      <c r="A71" s="13" t="s">
        <v>38</v>
      </c>
      <c r="B71" s="13" t="s">
        <v>98</v>
      </c>
      <c r="C71" s="13" t="s">
        <v>123</v>
      </c>
      <c r="D71" s="13" t="s">
        <v>18</v>
      </c>
      <c r="E71" s="42" t="s">
        <v>124</v>
      </c>
      <c r="F71" s="10">
        <v>4000</v>
      </c>
      <c r="G71" s="16"/>
      <c r="H71" s="29">
        <f t="shared" si="0"/>
        <v>0</v>
      </c>
    </row>
    <row r="72" spans="1:8" ht="15.75" hidden="1">
      <c r="A72" s="13"/>
      <c r="B72" s="13" t="s">
        <v>98</v>
      </c>
      <c r="C72" s="13"/>
      <c r="D72" s="13"/>
      <c r="E72" s="42"/>
      <c r="F72" s="10"/>
      <c r="G72" s="16"/>
      <c r="H72" s="29" t="e">
        <f t="shared" si="0"/>
        <v>#DIV/0!</v>
      </c>
    </row>
    <row r="73" spans="1:8" ht="78.75" hidden="1">
      <c r="A73" s="13" t="s">
        <v>38</v>
      </c>
      <c r="B73" s="13" t="s">
        <v>98</v>
      </c>
      <c r="C73" s="13" t="s">
        <v>103</v>
      </c>
      <c r="D73" s="13" t="s">
        <v>18</v>
      </c>
      <c r="E73" s="42" t="s">
        <v>104</v>
      </c>
      <c r="F73" s="10"/>
      <c r="G73" s="16"/>
      <c r="H73" s="29" t="e">
        <f t="shared" si="0"/>
        <v>#DIV/0!</v>
      </c>
    </row>
    <row r="74" spans="1:8" ht="63" hidden="1">
      <c r="A74" s="13" t="s">
        <v>38</v>
      </c>
      <c r="B74" s="13" t="s">
        <v>98</v>
      </c>
      <c r="C74" s="13" t="s">
        <v>125</v>
      </c>
      <c r="D74" s="13" t="s">
        <v>18</v>
      </c>
      <c r="E74" s="42" t="s">
        <v>126</v>
      </c>
      <c r="F74" s="10"/>
      <c r="G74" s="16"/>
      <c r="H74" s="29" t="e">
        <f t="shared" si="0"/>
        <v>#DIV/0!</v>
      </c>
    </row>
    <row r="75" spans="1:8" ht="157.5" hidden="1">
      <c r="A75" s="13" t="s">
        <v>38</v>
      </c>
      <c r="B75" s="13" t="s">
        <v>98</v>
      </c>
      <c r="C75" s="13" t="s">
        <v>127</v>
      </c>
      <c r="D75" s="13" t="s">
        <v>18</v>
      </c>
      <c r="E75" s="43" t="s">
        <v>128</v>
      </c>
      <c r="F75" s="10"/>
      <c r="G75" s="16"/>
      <c r="H75" s="29" t="e">
        <f t="shared" si="0"/>
        <v>#DIV/0!</v>
      </c>
    </row>
    <row r="76" spans="1:8" ht="78.75" hidden="1">
      <c r="A76" s="13" t="s">
        <v>38</v>
      </c>
      <c r="B76" s="13" t="s">
        <v>98</v>
      </c>
      <c r="C76" s="13" t="s">
        <v>129</v>
      </c>
      <c r="D76" s="13" t="s">
        <v>18</v>
      </c>
      <c r="E76" s="42" t="s">
        <v>130</v>
      </c>
      <c r="F76" s="10">
        <v>17287</v>
      </c>
      <c r="G76" s="16"/>
      <c r="H76" s="29">
        <f t="shared" ref="H76:H139" si="1">G76/F76*100</f>
        <v>0</v>
      </c>
    </row>
    <row r="77" spans="1:8" ht="63" hidden="1">
      <c r="A77" s="13" t="s">
        <v>38</v>
      </c>
      <c r="B77" s="13" t="s">
        <v>98</v>
      </c>
      <c r="C77" s="13" t="s">
        <v>131</v>
      </c>
      <c r="D77" s="13" t="s">
        <v>18</v>
      </c>
      <c r="E77" s="42" t="s">
        <v>132</v>
      </c>
      <c r="F77" s="10"/>
      <c r="G77" s="16"/>
      <c r="H77" s="29" t="e">
        <f t="shared" si="1"/>
        <v>#DIV/0!</v>
      </c>
    </row>
    <row r="78" spans="1:8" ht="110.25" hidden="1">
      <c r="A78" s="13" t="s">
        <v>38</v>
      </c>
      <c r="B78" s="13" t="s">
        <v>98</v>
      </c>
      <c r="C78" s="13" t="s">
        <v>117</v>
      </c>
      <c r="D78" s="13" t="s">
        <v>18</v>
      </c>
      <c r="E78" s="42" t="s">
        <v>118</v>
      </c>
      <c r="F78" s="10">
        <v>35.9</v>
      </c>
      <c r="G78" s="16"/>
      <c r="H78" s="29">
        <f t="shared" si="1"/>
        <v>0</v>
      </c>
    </row>
    <row r="79" spans="1:8" ht="110.25" hidden="1">
      <c r="A79" s="13" t="s">
        <v>38</v>
      </c>
      <c r="B79" s="13" t="s">
        <v>98</v>
      </c>
      <c r="C79" s="13" t="s">
        <v>133</v>
      </c>
      <c r="D79" s="13" t="s">
        <v>18</v>
      </c>
      <c r="E79" s="42" t="s">
        <v>134</v>
      </c>
      <c r="F79" s="10"/>
      <c r="G79" s="16"/>
      <c r="H79" s="29" t="e">
        <f t="shared" si="1"/>
        <v>#DIV/0!</v>
      </c>
    </row>
    <row r="80" spans="1:8" ht="94.5" hidden="1">
      <c r="A80" s="17" t="s">
        <v>38</v>
      </c>
      <c r="B80" s="13" t="s">
        <v>98</v>
      </c>
      <c r="C80" s="17" t="s">
        <v>135</v>
      </c>
      <c r="D80" s="17" t="s">
        <v>18</v>
      </c>
      <c r="E80" s="41" t="s">
        <v>136</v>
      </c>
      <c r="F80" s="9"/>
      <c r="G80" s="16"/>
      <c r="H80" s="29" t="e">
        <f t="shared" si="1"/>
        <v>#DIV/0!</v>
      </c>
    </row>
    <row r="81" spans="1:8" ht="94.5" hidden="1">
      <c r="A81" s="17" t="s">
        <v>38</v>
      </c>
      <c r="B81" s="13" t="s">
        <v>98</v>
      </c>
      <c r="C81" s="17" t="s">
        <v>137</v>
      </c>
      <c r="D81" s="17" t="s">
        <v>18</v>
      </c>
      <c r="E81" s="41" t="s">
        <v>138</v>
      </c>
      <c r="F81" s="9"/>
      <c r="G81" s="16"/>
      <c r="H81" s="29" t="e">
        <f t="shared" si="1"/>
        <v>#DIV/0!</v>
      </c>
    </row>
    <row r="82" spans="1:8" ht="126" hidden="1">
      <c r="A82" s="17" t="s">
        <v>38</v>
      </c>
      <c r="B82" s="13" t="s">
        <v>98</v>
      </c>
      <c r="C82" s="17" t="s">
        <v>139</v>
      </c>
      <c r="D82" s="17" t="s">
        <v>18</v>
      </c>
      <c r="E82" s="41" t="s">
        <v>140</v>
      </c>
      <c r="F82" s="9"/>
      <c r="G82" s="16"/>
      <c r="H82" s="29" t="e">
        <f t="shared" si="1"/>
        <v>#DIV/0!</v>
      </c>
    </row>
    <row r="83" spans="1:8" ht="126" hidden="1">
      <c r="A83" s="17" t="s">
        <v>38</v>
      </c>
      <c r="B83" s="13" t="s">
        <v>98</v>
      </c>
      <c r="C83" s="17" t="s">
        <v>141</v>
      </c>
      <c r="D83" s="17" t="s">
        <v>18</v>
      </c>
      <c r="E83" s="41" t="s">
        <v>142</v>
      </c>
      <c r="F83" s="9"/>
      <c r="G83" s="16"/>
      <c r="H83" s="29" t="e">
        <f t="shared" si="1"/>
        <v>#DIV/0!</v>
      </c>
    </row>
    <row r="84" spans="1:8" ht="78.75" hidden="1">
      <c r="A84" s="17" t="s">
        <v>38</v>
      </c>
      <c r="B84" s="13" t="s">
        <v>98</v>
      </c>
      <c r="C84" s="17" t="s">
        <v>119</v>
      </c>
      <c r="D84" s="17" t="s">
        <v>18</v>
      </c>
      <c r="E84" s="41" t="s">
        <v>143</v>
      </c>
      <c r="F84" s="9"/>
      <c r="G84" s="16"/>
      <c r="H84" s="29" t="e">
        <f t="shared" si="1"/>
        <v>#DIV/0!</v>
      </c>
    </row>
    <row r="85" spans="1:8" ht="94.5" hidden="1">
      <c r="A85" s="17" t="s">
        <v>38</v>
      </c>
      <c r="B85" s="13" t="s">
        <v>98</v>
      </c>
      <c r="C85" s="17" t="s">
        <v>144</v>
      </c>
      <c r="D85" s="17" t="s">
        <v>18</v>
      </c>
      <c r="E85" s="41" t="s">
        <v>145</v>
      </c>
      <c r="F85" s="9"/>
      <c r="G85" s="16"/>
      <c r="H85" s="29" t="e">
        <f t="shared" si="1"/>
        <v>#DIV/0!</v>
      </c>
    </row>
    <row r="86" spans="1:8" ht="63" hidden="1">
      <c r="A86" s="17" t="s">
        <v>38</v>
      </c>
      <c r="B86" s="13" t="s">
        <v>98</v>
      </c>
      <c r="C86" s="17" t="s">
        <v>146</v>
      </c>
      <c r="D86" s="17" t="s">
        <v>18</v>
      </c>
      <c r="E86" s="41" t="s">
        <v>147</v>
      </c>
      <c r="F86" s="9"/>
      <c r="G86" s="16"/>
      <c r="H86" s="29" t="e">
        <f t="shared" si="1"/>
        <v>#DIV/0!</v>
      </c>
    </row>
    <row r="87" spans="1:8" ht="189" hidden="1">
      <c r="A87" s="17" t="s">
        <v>38</v>
      </c>
      <c r="B87" s="13" t="s">
        <v>98</v>
      </c>
      <c r="C87" s="17" t="s">
        <v>148</v>
      </c>
      <c r="D87" s="17" t="s">
        <v>18</v>
      </c>
      <c r="E87" s="40" t="s">
        <v>149</v>
      </c>
      <c r="F87" s="9"/>
      <c r="G87" s="16"/>
      <c r="H87" s="29" t="e">
        <f t="shared" si="1"/>
        <v>#DIV/0!</v>
      </c>
    </row>
    <row r="88" spans="1:8" ht="110.25" hidden="1">
      <c r="A88" s="17" t="s">
        <v>38</v>
      </c>
      <c r="B88" s="13" t="s">
        <v>98</v>
      </c>
      <c r="C88" s="17" t="s">
        <v>121</v>
      </c>
      <c r="D88" s="17" t="s">
        <v>18</v>
      </c>
      <c r="E88" s="41" t="s">
        <v>122</v>
      </c>
      <c r="F88" s="9">
        <v>4034.681</v>
      </c>
      <c r="G88" s="16"/>
      <c r="H88" s="29">
        <f t="shared" si="1"/>
        <v>0</v>
      </c>
    </row>
    <row r="89" spans="1:8" ht="42" customHeight="1">
      <c r="A89" s="13" t="s">
        <v>80</v>
      </c>
      <c r="B89" s="13" t="s">
        <v>98</v>
      </c>
      <c r="C89" s="13" t="s">
        <v>9</v>
      </c>
      <c r="D89" s="13" t="s">
        <v>18</v>
      </c>
      <c r="E89" s="42" t="s">
        <v>99</v>
      </c>
      <c r="F89" s="14">
        <v>11485.535</v>
      </c>
      <c r="G89" s="16">
        <v>7543.4732999999997</v>
      </c>
      <c r="H89" s="29">
        <f t="shared" si="1"/>
        <v>65.678031541412736</v>
      </c>
    </row>
    <row r="90" spans="1:8" ht="189" hidden="1">
      <c r="A90" s="13" t="s">
        <v>80</v>
      </c>
      <c r="B90" s="13" t="s">
        <v>100</v>
      </c>
      <c r="C90" s="13" t="s">
        <v>101</v>
      </c>
      <c r="D90" s="13" t="s">
        <v>18</v>
      </c>
      <c r="E90" s="43" t="s">
        <v>102</v>
      </c>
      <c r="F90" s="12">
        <v>167.5</v>
      </c>
      <c r="G90" s="7"/>
      <c r="H90" s="28">
        <f t="shared" si="1"/>
        <v>0</v>
      </c>
    </row>
    <row r="91" spans="1:8" ht="78.75" hidden="1">
      <c r="A91" s="13" t="s">
        <v>80</v>
      </c>
      <c r="B91" s="13" t="s">
        <v>100</v>
      </c>
      <c r="C91" s="13" t="s">
        <v>103</v>
      </c>
      <c r="D91" s="13" t="s">
        <v>18</v>
      </c>
      <c r="E91" s="42" t="s">
        <v>104</v>
      </c>
      <c r="F91" s="12"/>
      <c r="G91" s="7"/>
      <c r="H91" s="28" t="e">
        <f t="shared" si="1"/>
        <v>#DIV/0!</v>
      </c>
    </row>
    <row r="92" spans="1:8" ht="78.75" hidden="1">
      <c r="A92" s="13" t="s">
        <v>80</v>
      </c>
      <c r="B92" s="13" t="s">
        <v>100</v>
      </c>
      <c r="C92" s="13" t="s">
        <v>105</v>
      </c>
      <c r="D92" s="13" t="s">
        <v>18</v>
      </c>
      <c r="E92" s="42" t="s">
        <v>106</v>
      </c>
      <c r="F92" s="12">
        <v>34450</v>
      </c>
      <c r="G92" s="7"/>
      <c r="H92" s="28">
        <f t="shared" si="1"/>
        <v>0</v>
      </c>
    </row>
    <row r="93" spans="1:8" ht="78.75" hidden="1">
      <c r="A93" s="13" t="s">
        <v>80</v>
      </c>
      <c r="B93" s="13" t="s">
        <v>100</v>
      </c>
      <c r="C93" s="13" t="s">
        <v>150</v>
      </c>
      <c r="D93" s="13" t="s">
        <v>18</v>
      </c>
      <c r="E93" s="42" t="s">
        <v>151</v>
      </c>
      <c r="F93" s="12"/>
      <c r="G93" s="7"/>
      <c r="H93" s="28" t="e">
        <f t="shared" si="1"/>
        <v>#DIV/0!</v>
      </c>
    </row>
    <row r="94" spans="1:8" ht="15.75" hidden="1">
      <c r="A94" s="13" t="s">
        <v>152</v>
      </c>
      <c r="B94" s="13" t="s">
        <v>100</v>
      </c>
      <c r="C94" s="13" t="s">
        <v>9</v>
      </c>
      <c r="D94" s="13" t="s">
        <v>18</v>
      </c>
      <c r="E94" s="42" t="s">
        <v>97</v>
      </c>
      <c r="F94" s="12"/>
      <c r="G94" s="7"/>
      <c r="H94" s="28" t="e">
        <f t="shared" si="1"/>
        <v>#DIV/0!</v>
      </c>
    </row>
    <row r="95" spans="1:8" ht="110.25" hidden="1">
      <c r="A95" s="13" t="s">
        <v>152</v>
      </c>
      <c r="B95" s="13" t="s">
        <v>100</v>
      </c>
      <c r="C95" s="13" t="s">
        <v>117</v>
      </c>
      <c r="D95" s="13" t="s">
        <v>18</v>
      </c>
      <c r="E95" s="42" t="s">
        <v>118</v>
      </c>
      <c r="F95" s="10"/>
      <c r="G95" s="7"/>
      <c r="H95" s="28" t="e">
        <f t="shared" si="1"/>
        <v>#DIV/0!</v>
      </c>
    </row>
    <row r="96" spans="1:8" ht="51.75" customHeight="1">
      <c r="A96" s="13" t="s">
        <v>7</v>
      </c>
      <c r="B96" s="13" t="s">
        <v>153</v>
      </c>
      <c r="C96" s="13" t="s">
        <v>9</v>
      </c>
      <c r="D96" s="13" t="s">
        <v>18</v>
      </c>
      <c r="E96" s="42" t="s">
        <v>154</v>
      </c>
      <c r="F96" s="10">
        <f>SUM(F98+F101+F103+F122+F124+F132+F134+F136+F138+F140+F142)</f>
        <v>178093.44</v>
      </c>
      <c r="G96" s="18">
        <f>SUM(G98+G101+G103+G122+G124+G132+G134+G136+G138+G140+G142)</f>
        <v>127037.81575000001</v>
      </c>
      <c r="H96" s="28">
        <f t="shared" si="1"/>
        <v>71.332114057654223</v>
      </c>
    </row>
    <row r="97" spans="1:8" ht="63" hidden="1">
      <c r="A97" s="13" t="s">
        <v>7</v>
      </c>
      <c r="B97" s="13" t="s">
        <v>155</v>
      </c>
      <c r="C97" s="13" t="s">
        <v>9</v>
      </c>
      <c r="D97" s="13" t="s">
        <v>18</v>
      </c>
      <c r="E97" s="42" t="s">
        <v>156</v>
      </c>
      <c r="F97" s="10">
        <f>SUM(F98)</f>
        <v>0</v>
      </c>
      <c r="G97" s="18">
        <f>SUM(G98)</f>
        <v>0</v>
      </c>
      <c r="H97" s="28" t="e">
        <f t="shared" si="1"/>
        <v>#DIV/0!</v>
      </c>
    </row>
    <row r="98" spans="1:8" ht="78.75" hidden="1">
      <c r="A98" s="13" t="s">
        <v>38</v>
      </c>
      <c r="B98" s="13" t="s">
        <v>157</v>
      </c>
      <c r="C98" s="13" t="s">
        <v>9</v>
      </c>
      <c r="D98" s="13" t="s">
        <v>18</v>
      </c>
      <c r="E98" s="42" t="s">
        <v>158</v>
      </c>
      <c r="F98" s="10"/>
      <c r="G98" s="18"/>
      <c r="H98" s="28" t="e">
        <f t="shared" si="1"/>
        <v>#DIV/0!</v>
      </c>
    </row>
    <row r="99" spans="1:8" ht="78.75" hidden="1">
      <c r="A99" s="13" t="s">
        <v>7</v>
      </c>
      <c r="B99" s="13" t="s">
        <v>159</v>
      </c>
      <c r="C99" s="13" t="s">
        <v>9</v>
      </c>
      <c r="D99" s="13" t="s">
        <v>18</v>
      </c>
      <c r="E99" s="44" t="s">
        <v>160</v>
      </c>
      <c r="F99" s="10">
        <f>SUM(F100)</f>
        <v>0</v>
      </c>
      <c r="G99" s="18">
        <f>SUM(G100)</f>
        <v>0</v>
      </c>
      <c r="H99" s="28" t="e">
        <f t="shared" si="1"/>
        <v>#DIV/0!</v>
      </c>
    </row>
    <row r="100" spans="1:8" ht="78.75" hidden="1">
      <c r="A100" s="13" t="s">
        <v>67</v>
      </c>
      <c r="B100" s="13" t="s">
        <v>161</v>
      </c>
      <c r="C100" s="13" t="s">
        <v>9</v>
      </c>
      <c r="D100" s="13" t="s">
        <v>18</v>
      </c>
      <c r="E100" s="42" t="s">
        <v>162</v>
      </c>
      <c r="F100" s="10"/>
      <c r="G100" s="18"/>
      <c r="H100" s="28" t="e">
        <f t="shared" si="1"/>
        <v>#DIV/0!</v>
      </c>
    </row>
    <row r="101" spans="1:8" ht="78.75" hidden="1">
      <c r="A101" s="13" t="s">
        <v>7</v>
      </c>
      <c r="B101" s="13" t="s">
        <v>163</v>
      </c>
      <c r="C101" s="13" t="s">
        <v>9</v>
      </c>
      <c r="D101" s="13" t="s">
        <v>18</v>
      </c>
      <c r="E101" s="45" t="s">
        <v>164</v>
      </c>
      <c r="F101" s="10">
        <f>SUM(F102)</f>
        <v>0</v>
      </c>
      <c r="G101" s="18">
        <f>SUM(G102)</f>
        <v>0</v>
      </c>
      <c r="H101" s="28" t="e">
        <f t="shared" si="1"/>
        <v>#DIV/0!</v>
      </c>
    </row>
    <row r="102" spans="1:8" ht="78.75" hidden="1">
      <c r="A102" s="13" t="s">
        <v>38</v>
      </c>
      <c r="B102" s="13" t="s">
        <v>165</v>
      </c>
      <c r="C102" s="13" t="s">
        <v>9</v>
      </c>
      <c r="D102" s="13" t="s">
        <v>18</v>
      </c>
      <c r="E102" s="42" t="s">
        <v>166</v>
      </c>
      <c r="F102" s="10"/>
      <c r="G102" s="18"/>
      <c r="H102" s="28" t="e">
        <f t="shared" si="1"/>
        <v>#DIV/0!</v>
      </c>
    </row>
    <row r="103" spans="1:8" ht="66.75" customHeight="1">
      <c r="A103" s="13" t="s">
        <v>7</v>
      </c>
      <c r="B103" s="13" t="s">
        <v>167</v>
      </c>
      <c r="C103" s="13" t="s">
        <v>9</v>
      </c>
      <c r="D103" s="13" t="s">
        <v>18</v>
      </c>
      <c r="E103" s="42" t="s">
        <v>168</v>
      </c>
      <c r="F103" s="9">
        <f>SUM(F104+F105+F106+F121)</f>
        <v>15203.1</v>
      </c>
      <c r="G103" s="25">
        <f>SUM(G104+G105+G106+G121)</f>
        <v>11707.111440000001</v>
      </c>
      <c r="H103" s="28">
        <f t="shared" si="1"/>
        <v>77.004765080805896</v>
      </c>
    </row>
    <row r="104" spans="1:8" ht="90" customHeight="1">
      <c r="A104" s="13" t="s">
        <v>67</v>
      </c>
      <c r="B104" s="13" t="s">
        <v>167</v>
      </c>
      <c r="C104" s="13" t="s">
        <v>9</v>
      </c>
      <c r="D104" s="13" t="s">
        <v>18</v>
      </c>
      <c r="E104" s="46" t="s">
        <v>169</v>
      </c>
      <c r="F104" s="14">
        <v>7606</v>
      </c>
      <c r="G104" s="16">
        <v>6331.7</v>
      </c>
      <c r="H104" s="29">
        <f t="shared" si="1"/>
        <v>83.246121483039701</v>
      </c>
    </row>
    <row r="105" spans="1:8" ht="87.75" customHeight="1">
      <c r="A105" s="13" t="s">
        <v>22</v>
      </c>
      <c r="B105" s="13" t="s">
        <v>167</v>
      </c>
      <c r="C105" s="13" t="s">
        <v>9</v>
      </c>
      <c r="D105" s="13" t="s">
        <v>18</v>
      </c>
      <c r="E105" s="45" t="s">
        <v>169</v>
      </c>
      <c r="F105" s="14">
        <v>3963</v>
      </c>
      <c r="G105" s="16">
        <v>2972.25</v>
      </c>
      <c r="H105" s="29">
        <f t="shared" si="1"/>
        <v>75</v>
      </c>
    </row>
    <row r="106" spans="1:8" ht="86.25" customHeight="1">
      <c r="A106" s="13" t="s">
        <v>38</v>
      </c>
      <c r="B106" s="13" t="s">
        <v>167</v>
      </c>
      <c r="C106" s="13" t="s">
        <v>9</v>
      </c>
      <c r="D106" s="13" t="s">
        <v>18</v>
      </c>
      <c r="E106" s="42" t="s">
        <v>169</v>
      </c>
      <c r="F106" s="14">
        <v>3235.1</v>
      </c>
      <c r="G106" s="16">
        <v>2084.8114399999999</v>
      </c>
      <c r="H106" s="29">
        <f t="shared" si="1"/>
        <v>64.443492936848941</v>
      </c>
    </row>
    <row r="107" spans="1:8" ht="63" hidden="1">
      <c r="A107" s="13" t="s">
        <v>80</v>
      </c>
      <c r="B107" s="13" t="s">
        <v>170</v>
      </c>
      <c r="C107" s="13" t="s">
        <v>9</v>
      </c>
      <c r="D107" s="13" t="s">
        <v>18</v>
      </c>
      <c r="E107" s="42" t="s">
        <v>168</v>
      </c>
      <c r="F107" s="14">
        <f>SUM(F119)</f>
        <v>0</v>
      </c>
      <c r="G107" s="16"/>
      <c r="H107" s="29" t="e">
        <f t="shared" si="1"/>
        <v>#DIV/0!</v>
      </c>
    </row>
    <row r="108" spans="1:8" ht="63" hidden="1">
      <c r="A108" s="13" t="s">
        <v>67</v>
      </c>
      <c r="B108" s="13" t="s">
        <v>170</v>
      </c>
      <c r="C108" s="13" t="s">
        <v>171</v>
      </c>
      <c r="D108" s="13" t="s">
        <v>18</v>
      </c>
      <c r="E108" s="43" t="s">
        <v>172</v>
      </c>
      <c r="F108" s="14">
        <v>123410</v>
      </c>
      <c r="G108" s="16"/>
      <c r="H108" s="29">
        <f t="shared" si="1"/>
        <v>0</v>
      </c>
    </row>
    <row r="109" spans="1:8" ht="236.25" hidden="1">
      <c r="A109" s="13" t="s">
        <v>67</v>
      </c>
      <c r="B109" s="13" t="s">
        <v>170</v>
      </c>
      <c r="C109" s="13" t="s">
        <v>173</v>
      </c>
      <c r="D109" s="13" t="s">
        <v>18</v>
      </c>
      <c r="E109" s="43" t="s">
        <v>174</v>
      </c>
      <c r="F109" s="14">
        <v>5178</v>
      </c>
      <c r="G109" s="16"/>
      <c r="H109" s="29">
        <f t="shared" si="1"/>
        <v>0</v>
      </c>
    </row>
    <row r="110" spans="1:8" ht="94.5" hidden="1">
      <c r="A110" s="13" t="s">
        <v>67</v>
      </c>
      <c r="B110" s="13" t="s">
        <v>170</v>
      </c>
      <c r="C110" s="13" t="s">
        <v>175</v>
      </c>
      <c r="D110" s="13" t="s">
        <v>18</v>
      </c>
      <c r="E110" s="43" t="s">
        <v>176</v>
      </c>
      <c r="F110" s="14">
        <v>604</v>
      </c>
      <c r="G110" s="16"/>
      <c r="H110" s="29">
        <f t="shared" si="1"/>
        <v>0</v>
      </c>
    </row>
    <row r="111" spans="1:8" ht="409.5" hidden="1">
      <c r="A111" s="13" t="s">
        <v>67</v>
      </c>
      <c r="B111" s="13" t="s">
        <v>170</v>
      </c>
      <c r="C111" s="13" t="s">
        <v>177</v>
      </c>
      <c r="D111" s="13" t="s">
        <v>18</v>
      </c>
      <c r="E111" s="43" t="s">
        <v>178</v>
      </c>
      <c r="F111" s="14">
        <v>6242</v>
      </c>
      <c r="G111" s="16"/>
      <c r="H111" s="29">
        <f t="shared" si="1"/>
        <v>0</v>
      </c>
    </row>
    <row r="112" spans="1:8" ht="94.5" hidden="1">
      <c r="A112" s="13" t="s">
        <v>22</v>
      </c>
      <c r="B112" s="13" t="s">
        <v>170</v>
      </c>
      <c r="C112" s="13" t="s">
        <v>179</v>
      </c>
      <c r="D112" s="13" t="s">
        <v>18</v>
      </c>
      <c r="E112" s="43" t="s">
        <v>180</v>
      </c>
      <c r="F112" s="14">
        <v>8.5</v>
      </c>
      <c r="G112" s="16"/>
      <c r="H112" s="29">
        <f t="shared" si="1"/>
        <v>0</v>
      </c>
    </row>
    <row r="113" spans="1:8" ht="78.75" hidden="1">
      <c r="A113" s="13" t="s">
        <v>22</v>
      </c>
      <c r="B113" s="13" t="s">
        <v>170</v>
      </c>
      <c r="C113" s="13" t="s">
        <v>181</v>
      </c>
      <c r="D113" s="13" t="s">
        <v>18</v>
      </c>
      <c r="E113" s="43" t="s">
        <v>182</v>
      </c>
      <c r="F113" s="14">
        <v>4020</v>
      </c>
      <c r="G113" s="16"/>
      <c r="H113" s="29">
        <f t="shared" si="1"/>
        <v>0</v>
      </c>
    </row>
    <row r="114" spans="1:8" ht="94.5" hidden="1">
      <c r="A114" s="13" t="s">
        <v>38</v>
      </c>
      <c r="B114" s="13" t="s">
        <v>170</v>
      </c>
      <c r="C114" s="13" t="s">
        <v>179</v>
      </c>
      <c r="D114" s="13" t="s">
        <v>18</v>
      </c>
      <c r="E114" s="43" t="s">
        <v>180</v>
      </c>
      <c r="F114" s="14">
        <v>10.8</v>
      </c>
      <c r="G114" s="16"/>
      <c r="H114" s="29">
        <f t="shared" si="1"/>
        <v>0</v>
      </c>
    </row>
    <row r="115" spans="1:8" ht="78.75" hidden="1">
      <c r="A115" s="13" t="s">
        <v>38</v>
      </c>
      <c r="B115" s="13" t="s">
        <v>170</v>
      </c>
      <c r="C115" s="13" t="s">
        <v>183</v>
      </c>
      <c r="D115" s="13" t="s">
        <v>18</v>
      </c>
      <c r="E115" s="43" t="s">
        <v>184</v>
      </c>
      <c r="F115" s="14">
        <v>9623</v>
      </c>
      <c r="G115" s="16"/>
      <c r="H115" s="29">
        <f t="shared" si="1"/>
        <v>0</v>
      </c>
    </row>
    <row r="116" spans="1:8" ht="189" hidden="1">
      <c r="A116" s="13" t="s">
        <v>38</v>
      </c>
      <c r="B116" s="13" t="s">
        <v>170</v>
      </c>
      <c r="C116" s="13" t="s">
        <v>185</v>
      </c>
      <c r="D116" s="13" t="s">
        <v>18</v>
      </c>
      <c r="E116" s="43" t="s">
        <v>186</v>
      </c>
      <c r="F116" s="14">
        <v>667</v>
      </c>
      <c r="G116" s="16"/>
      <c r="H116" s="29">
        <f t="shared" si="1"/>
        <v>0</v>
      </c>
    </row>
    <row r="117" spans="1:8" ht="204.75" hidden="1">
      <c r="A117" s="13" t="s">
        <v>38</v>
      </c>
      <c r="B117" s="13" t="s">
        <v>170</v>
      </c>
      <c r="C117" s="13" t="s">
        <v>187</v>
      </c>
      <c r="D117" s="13" t="s">
        <v>18</v>
      </c>
      <c r="E117" s="43" t="s">
        <v>188</v>
      </c>
      <c r="F117" s="14">
        <v>102</v>
      </c>
      <c r="G117" s="16"/>
      <c r="H117" s="29">
        <f t="shared" si="1"/>
        <v>0</v>
      </c>
    </row>
    <row r="118" spans="1:8" ht="157.5" hidden="1">
      <c r="A118" s="13" t="s">
        <v>38</v>
      </c>
      <c r="B118" s="13" t="s">
        <v>170</v>
      </c>
      <c r="C118" s="13" t="s">
        <v>189</v>
      </c>
      <c r="D118" s="13" t="s">
        <v>18</v>
      </c>
      <c r="E118" s="43" t="s">
        <v>190</v>
      </c>
      <c r="F118" s="14">
        <v>515</v>
      </c>
      <c r="G118" s="16"/>
      <c r="H118" s="29">
        <f t="shared" si="1"/>
        <v>0</v>
      </c>
    </row>
    <row r="119" spans="1:8" ht="330.75" hidden="1">
      <c r="A119" s="13" t="s">
        <v>80</v>
      </c>
      <c r="B119" s="13" t="s">
        <v>170</v>
      </c>
      <c r="C119" s="13" t="s">
        <v>191</v>
      </c>
      <c r="D119" s="13" t="s">
        <v>18</v>
      </c>
      <c r="E119" s="43" t="s">
        <v>192</v>
      </c>
      <c r="F119" s="14"/>
      <c r="G119" s="16"/>
      <c r="H119" s="29" t="e">
        <f t="shared" si="1"/>
        <v>#DIV/0!</v>
      </c>
    </row>
    <row r="120" spans="1:8" ht="15.75" hidden="1">
      <c r="A120" s="13"/>
      <c r="B120" s="13" t="s">
        <v>170</v>
      </c>
      <c r="C120" s="13"/>
      <c r="D120" s="13"/>
      <c r="E120" s="47"/>
      <c r="F120" s="14"/>
      <c r="G120" s="16"/>
      <c r="H120" s="29" t="e">
        <f t="shared" si="1"/>
        <v>#DIV/0!</v>
      </c>
    </row>
    <row r="121" spans="1:8" ht="107.25" customHeight="1">
      <c r="A121" s="13" t="s">
        <v>80</v>
      </c>
      <c r="B121" s="13" t="s">
        <v>167</v>
      </c>
      <c r="C121" s="13" t="s">
        <v>9</v>
      </c>
      <c r="D121" s="13" t="s">
        <v>18</v>
      </c>
      <c r="E121" s="42" t="s">
        <v>169</v>
      </c>
      <c r="F121" s="14">
        <v>399</v>
      </c>
      <c r="G121" s="16">
        <v>318.35000000000002</v>
      </c>
      <c r="H121" s="29">
        <f t="shared" si="1"/>
        <v>79.786967418546368</v>
      </c>
    </row>
    <row r="122" spans="1:8" ht="97.5" customHeight="1">
      <c r="A122" s="13" t="s">
        <v>7</v>
      </c>
      <c r="B122" s="13" t="s">
        <v>193</v>
      </c>
      <c r="C122" s="13" t="s">
        <v>9</v>
      </c>
      <c r="D122" s="13" t="s">
        <v>18</v>
      </c>
      <c r="E122" s="42" t="s">
        <v>194</v>
      </c>
      <c r="F122" s="10">
        <f>SUM(F123)</f>
        <v>5128</v>
      </c>
      <c r="G122" s="18">
        <f>SUM(G123)</f>
        <v>3971.7849999999999</v>
      </c>
      <c r="H122" s="28">
        <f t="shared" si="1"/>
        <v>77.452905616224641</v>
      </c>
    </row>
    <row r="123" spans="1:8" ht="111" customHeight="1">
      <c r="A123" s="13" t="s">
        <v>67</v>
      </c>
      <c r="B123" s="13" t="s">
        <v>195</v>
      </c>
      <c r="C123" s="13" t="s">
        <v>9</v>
      </c>
      <c r="D123" s="13" t="s">
        <v>18</v>
      </c>
      <c r="E123" s="42" t="s">
        <v>196</v>
      </c>
      <c r="F123" s="10">
        <v>5128</v>
      </c>
      <c r="G123" s="7">
        <v>3971.7849999999999</v>
      </c>
      <c r="H123" s="28">
        <f t="shared" si="1"/>
        <v>77.452905616224641</v>
      </c>
    </row>
    <row r="124" spans="1:8" ht="150.75" customHeight="1">
      <c r="A124" s="13" t="s">
        <v>7</v>
      </c>
      <c r="B124" s="13" t="s">
        <v>197</v>
      </c>
      <c r="C124" s="13" t="s">
        <v>9</v>
      </c>
      <c r="D124" s="13" t="s">
        <v>18</v>
      </c>
      <c r="E124" s="42" t="s">
        <v>198</v>
      </c>
      <c r="F124" s="10">
        <f>SUM(F125)</f>
        <v>2745.5</v>
      </c>
      <c r="G124" s="18">
        <f>SUM(G125)</f>
        <v>1731.63</v>
      </c>
      <c r="H124" s="28">
        <f t="shared" si="1"/>
        <v>63.071571662720814</v>
      </c>
    </row>
    <row r="125" spans="1:8" ht="164.25" customHeight="1">
      <c r="A125" s="13" t="s">
        <v>67</v>
      </c>
      <c r="B125" s="13" t="s">
        <v>199</v>
      </c>
      <c r="C125" s="13" t="s">
        <v>9</v>
      </c>
      <c r="D125" s="13" t="s">
        <v>18</v>
      </c>
      <c r="E125" s="42" t="s">
        <v>200</v>
      </c>
      <c r="F125" s="10">
        <v>2745.5</v>
      </c>
      <c r="G125" s="7">
        <v>1731.63</v>
      </c>
      <c r="H125" s="28">
        <f t="shared" si="1"/>
        <v>63.071571662720814</v>
      </c>
    </row>
    <row r="126" spans="1:8" ht="315" hidden="1">
      <c r="A126" s="13" t="s">
        <v>7</v>
      </c>
      <c r="B126" s="13" t="s">
        <v>201</v>
      </c>
      <c r="C126" s="13" t="s">
        <v>9</v>
      </c>
      <c r="D126" s="13" t="s">
        <v>18</v>
      </c>
      <c r="E126" s="43" t="s">
        <v>202</v>
      </c>
      <c r="F126" s="10">
        <f>SUM(F127)</f>
        <v>3804</v>
      </c>
      <c r="G126" s="7"/>
      <c r="H126" s="28">
        <f t="shared" si="1"/>
        <v>0</v>
      </c>
    </row>
    <row r="127" spans="1:8" ht="315" hidden="1">
      <c r="A127" s="13" t="s">
        <v>38</v>
      </c>
      <c r="B127" s="13" t="s">
        <v>203</v>
      </c>
      <c r="C127" s="13" t="s">
        <v>9</v>
      </c>
      <c r="D127" s="13" t="s">
        <v>18</v>
      </c>
      <c r="E127" s="43" t="s">
        <v>204</v>
      </c>
      <c r="F127" s="10">
        <v>3804</v>
      </c>
      <c r="G127" s="7"/>
      <c r="H127" s="28">
        <f t="shared" si="1"/>
        <v>0</v>
      </c>
    </row>
    <row r="128" spans="1:8" ht="283.5" hidden="1">
      <c r="A128" s="13" t="s">
        <v>7</v>
      </c>
      <c r="B128" s="13" t="s">
        <v>205</v>
      </c>
      <c r="C128" s="13" t="s">
        <v>9</v>
      </c>
      <c r="D128" s="13" t="s">
        <v>18</v>
      </c>
      <c r="E128" s="43" t="s">
        <v>206</v>
      </c>
      <c r="F128" s="10">
        <f>SUM(F129)</f>
        <v>23959</v>
      </c>
      <c r="G128" s="7"/>
      <c r="H128" s="28">
        <f t="shared" si="1"/>
        <v>0</v>
      </c>
    </row>
    <row r="129" spans="1:8" ht="267.75" hidden="1">
      <c r="A129" s="13" t="s">
        <v>38</v>
      </c>
      <c r="B129" s="13" t="s">
        <v>207</v>
      </c>
      <c r="C129" s="13" t="s">
        <v>9</v>
      </c>
      <c r="D129" s="13" t="s">
        <v>18</v>
      </c>
      <c r="E129" s="43" t="s">
        <v>208</v>
      </c>
      <c r="F129" s="10">
        <v>23959</v>
      </c>
      <c r="G129" s="7"/>
      <c r="H129" s="28">
        <f t="shared" si="1"/>
        <v>0</v>
      </c>
    </row>
    <row r="130" spans="1:8" ht="220.5" hidden="1">
      <c r="A130" s="13" t="s">
        <v>7</v>
      </c>
      <c r="B130" s="13" t="s">
        <v>209</v>
      </c>
      <c r="C130" s="13" t="s">
        <v>9</v>
      </c>
      <c r="D130" s="13" t="s">
        <v>18</v>
      </c>
      <c r="E130" s="43" t="s">
        <v>210</v>
      </c>
      <c r="F130" s="10">
        <f>SUM(F131)</f>
        <v>2639</v>
      </c>
      <c r="G130" s="7"/>
      <c r="H130" s="28">
        <f t="shared" si="1"/>
        <v>0</v>
      </c>
    </row>
    <row r="131" spans="1:8" ht="220.5" hidden="1">
      <c r="A131" s="13" t="s">
        <v>38</v>
      </c>
      <c r="B131" s="13" t="s">
        <v>211</v>
      </c>
      <c r="C131" s="13" t="s">
        <v>9</v>
      </c>
      <c r="D131" s="13" t="s">
        <v>18</v>
      </c>
      <c r="E131" s="43" t="s">
        <v>212</v>
      </c>
      <c r="F131" s="10">
        <v>2639</v>
      </c>
      <c r="G131" s="7"/>
      <c r="H131" s="28">
        <f t="shared" si="1"/>
        <v>0</v>
      </c>
    </row>
    <row r="132" spans="1:8" ht="116.25" customHeight="1">
      <c r="A132" s="13" t="s">
        <v>7</v>
      </c>
      <c r="B132" s="13" t="s">
        <v>213</v>
      </c>
      <c r="C132" s="13" t="s">
        <v>9</v>
      </c>
      <c r="D132" s="13" t="s">
        <v>18</v>
      </c>
      <c r="E132" s="42" t="s">
        <v>214</v>
      </c>
      <c r="F132" s="10">
        <f>SUM(F133)</f>
        <v>8508.5</v>
      </c>
      <c r="G132" s="18">
        <f>SUM(G133)</f>
        <v>7585.1758</v>
      </c>
      <c r="H132" s="28">
        <f t="shared" si="1"/>
        <v>89.148214138802373</v>
      </c>
    </row>
    <row r="133" spans="1:8" ht="126">
      <c r="A133" s="13" t="s">
        <v>38</v>
      </c>
      <c r="B133" s="13" t="s">
        <v>215</v>
      </c>
      <c r="C133" s="13" t="s">
        <v>9</v>
      </c>
      <c r="D133" s="13" t="s">
        <v>18</v>
      </c>
      <c r="E133" s="42" t="s">
        <v>216</v>
      </c>
      <c r="F133" s="10">
        <v>8508.5</v>
      </c>
      <c r="G133" s="7">
        <v>7585.1758</v>
      </c>
      <c r="H133" s="28">
        <f t="shared" si="1"/>
        <v>89.148214138802373</v>
      </c>
    </row>
    <row r="134" spans="1:8" ht="78" customHeight="1">
      <c r="A134" s="13" t="s">
        <v>7</v>
      </c>
      <c r="B134" s="13" t="s">
        <v>217</v>
      </c>
      <c r="C134" s="13" t="s">
        <v>9</v>
      </c>
      <c r="D134" s="13" t="s">
        <v>18</v>
      </c>
      <c r="E134" s="42" t="s">
        <v>218</v>
      </c>
      <c r="F134" s="14">
        <f>SUM(F135)</f>
        <v>1314.6</v>
      </c>
      <c r="G134" s="15">
        <f>SUM(G135)</f>
        <v>1011.73497</v>
      </c>
      <c r="H134" s="28">
        <f t="shared" si="1"/>
        <v>76.961430853491564</v>
      </c>
    </row>
    <row r="135" spans="1:8" ht="96.75" customHeight="1">
      <c r="A135" s="13" t="s">
        <v>22</v>
      </c>
      <c r="B135" s="13" t="s">
        <v>219</v>
      </c>
      <c r="C135" s="13" t="s">
        <v>9</v>
      </c>
      <c r="D135" s="13" t="s">
        <v>18</v>
      </c>
      <c r="E135" s="42" t="s">
        <v>220</v>
      </c>
      <c r="F135" s="14">
        <v>1314.6</v>
      </c>
      <c r="G135" s="7">
        <v>1011.73497</v>
      </c>
      <c r="H135" s="28">
        <f t="shared" si="1"/>
        <v>76.961430853491564</v>
      </c>
    </row>
    <row r="136" spans="1:8" ht="123" customHeight="1">
      <c r="A136" s="13" t="s">
        <v>7</v>
      </c>
      <c r="B136" s="13" t="s">
        <v>221</v>
      </c>
      <c r="C136" s="13" t="s">
        <v>9</v>
      </c>
      <c r="D136" s="13" t="s">
        <v>18</v>
      </c>
      <c r="E136" s="42" t="s">
        <v>222</v>
      </c>
      <c r="F136" s="10">
        <f>SUM(F137)</f>
        <v>15.5</v>
      </c>
      <c r="G136" s="18">
        <f>SUM(G137)</f>
        <v>0</v>
      </c>
      <c r="H136" s="28">
        <f t="shared" si="1"/>
        <v>0</v>
      </c>
    </row>
    <row r="137" spans="1:8" ht="126">
      <c r="A137" s="13" t="s">
        <v>38</v>
      </c>
      <c r="B137" s="13" t="s">
        <v>223</v>
      </c>
      <c r="C137" s="13" t="s">
        <v>9</v>
      </c>
      <c r="D137" s="13" t="s">
        <v>18</v>
      </c>
      <c r="E137" s="42" t="s">
        <v>224</v>
      </c>
      <c r="F137" s="10">
        <v>15.5</v>
      </c>
      <c r="G137" s="7">
        <v>0</v>
      </c>
      <c r="H137" s="28">
        <f t="shared" si="1"/>
        <v>0</v>
      </c>
    </row>
    <row r="138" spans="1:8" ht="94.5">
      <c r="A138" s="13" t="s">
        <v>7</v>
      </c>
      <c r="B138" s="13" t="s">
        <v>225</v>
      </c>
      <c r="C138" s="13" t="s">
        <v>9</v>
      </c>
      <c r="D138" s="13" t="s">
        <v>18</v>
      </c>
      <c r="E138" s="42" t="s">
        <v>226</v>
      </c>
      <c r="F138" s="10">
        <f>SUM(F139)</f>
        <v>197.03399999999999</v>
      </c>
      <c r="G138" s="18">
        <f>SUM(G139)</f>
        <v>154.42193</v>
      </c>
      <c r="H138" s="28">
        <f t="shared" si="1"/>
        <v>78.373240151445941</v>
      </c>
    </row>
    <row r="139" spans="1:8" ht="120.75" customHeight="1">
      <c r="A139" s="13" t="s">
        <v>38</v>
      </c>
      <c r="B139" s="13" t="s">
        <v>227</v>
      </c>
      <c r="C139" s="13" t="s">
        <v>9</v>
      </c>
      <c r="D139" s="13" t="s">
        <v>18</v>
      </c>
      <c r="E139" s="42" t="s">
        <v>228</v>
      </c>
      <c r="F139" s="10">
        <v>197.03399999999999</v>
      </c>
      <c r="G139" s="7">
        <v>154.42193</v>
      </c>
      <c r="H139" s="28">
        <f t="shared" si="1"/>
        <v>78.373240151445941</v>
      </c>
    </row>
    <row r="140" spans="1:8" ht="110.25" customHeight="1">
      <c r="A140" s="13" t="s">
        <v>7</v>
      </c>
      <c r="B140" s="13" t="s">
        <v>229</v>
      </c>
      <c r="C140" s="13" t="s">
        <v>9</v>
      </c>
      <c r="D140" s="13" t="s">
        <v>18</v>
      </c>
      <c r="E140" s="42" t="s">
        <v>230</v>
      </c>
      <c r="F140" s="10">
        <f>SUM(F141)</f>
        <v>4581.2060000000001</v>
      </c>
      <c r="G140" s="18">
        <f>SUM(G141)</f>
        <v>2277.7170000000001</v>
      </c>
      <c r="H140" s="28">
        <f t="shared" ref="H140:H184" si="2">G140/F140*100</f>
        <v>49.718720354421961</v>
      </c>
    </row>
    <row r="141" spans="1:8" ht="105" customHeight="1">
      <c r="A141" s="13" t="s">
        <v>38</v>
      </c>
      <c r="B141" s="13" t="s">
        <v>231</v>
      </c>
      <c r="C141" s="13" t="s">
        <v>9</v>
      </c>
      <c r="D141" s="13" t="s">
        <v>18</v>
      </c>
      <c r="E141" s="42" t="s">
        <v>232</v>
      </c>
      <c r="F141" s="10">
        <v>4581.2060000000001</v>
      </c>
      <c r="G141" s="7">
        <v>2277.7170000000001</v>
      </c>
      <c r="H141" s="28">
        <f t="shared" si="2"/>
        <v>49.718720354421961</v>
      </c>
    </row>
    <row r="142" spans="1:8" ht="23.25" customHeight="1">
      <c r="A142" s="13" t="s">
        <v>7</v>
      </c>
      <c r="B142" s="13" t="s">
        <v>233</v>
      </c>
      <c r="C142" s="13" t="s">
        <v>9</v>
      </c>
      <c r="D142" s="13" t="s">
        <v>18</v>
      </c>
      <c r="E142" s="42" t="s">
        <v>234</v>
      </c>
      <c r="F142" s="10">
        <f>SUM(F143:F144)</f>
        <v>140400</v>
      </c>
      <c r="G142" s="18">
        <f>SUM(G143:G144)</f>
        <v>98598.239610000004</v>
      </c>
      <c r="H142" s="28">
        <f t="shared" si="2"/>
        <v>70.226666388888887</v>
      </c>
    </row>
    <row r="143" spans="1:8" ht="43.5" customHeight="1">
      <c r="A143" s="13" t="s">
        <v>67</v>
      </c>
      <c r="B143" s="13" t="s">
        <v>235</v>
      </c>
      <c r="C143" s="13" t="s">
        <v>236</v>
      </c>
      <c r="D143" s="13"/>
      <c r="E143" s="42" t="s">
        <v>237</v>
      </c>
      <c r="F143" s="10">
        <v>140400</v>
      </c>
      <c r="G143" s="7">
        <v>98598.239610000004</v>
      </c>
      <c r="H143" s="28">
        <f t="shared" si="2"/>
        <v>70.226666388888887</v>
      </c>
    </row>
    <row r="144" spans="1:8" ht="31.5" hidden="1">
      <c r="A144" s="13" t="s">
        <v>38</v>
      </c>
      <c r="B144" s="13" t="s">
        <v>238</v>
      </c>
      <c r="C144" s="13" t="s">
        <v>236</v>
      </c>
      <c r="D144" s="13"/>
      <c r="E144" s="42" t="s">
        <v>237</v>
      </c>
      <c r="F144" s="10"/>
      <c r="G144" s="7"/>
      <c r="H144" s="28" t="e">
        <f t="shared" si="2"/>
        <v>#DIV/0!</v>
      </c>
    </row>
    <row r="145" spans="1:8" ht="40.5" customHeight="1">
      <c r="A145" s="8" t="s">
        <v>7</v>
      </c>
      <c r="B145" s="13" t="s">
        <v>239</v>
      </c>
      <c r="C145" s="13" t="s">
        <v>9</v>
      </c>
      <c r="D145" s="13" t="s">
        <v>18</v>
      </c>
      <c r="E145" s="42" t="s">
        <v>240</v>
      </c>
      <c r="F145" s="10">
        <f>SUM(F146+F148+F150+F154+F156+F152)</f>
        <v>8240.3549999999996</v>
      </c>
      <c r="G145" s="18">
        <f>SUM(G146+G148+G150+G154+G156+G152)</f>
        <v>8220.0499999999993</v>
      </c>
      <c r="H145" s="28">
        <f t="shared" si="2"/>
        <v>99.753590713021467</v>
      </c>
    </row>
    <row r="146" spans="1:8" ht="127.5" customHeight="1">
      <c r="A146" s="8" t="s">
        <v>7</v>
      </c>
      <c r="B146" s="13" t="s">
        <v>241</v>
      </c>
      <c r="C146" s="13" t="s">
        <v>9</v>
      </c>
      <c r="D146" s="13" t="s">
        <v>18</v>
      </c>
      <c r="E146" s="42" t="s">
        <v>242</v>
      </c>
      <c r="F146" s="10">
        <f>SUM(F147)</f>
        <v>20.305</v>
      </c>
      <c r="G146" s="18">
        <f>SUM(G147)</f>
        <v>0</v>
      </c>
      <c r="H146" s="28">
        <f t="shared" si="2"/>
        <v>0</v>
      </c>
    </row>
    <row r="147" spans="1:8" ht="142.5" customHeight="1">
      <c r="A147" s="8">
        <v>936</v>
      </c>
      <c r="B147" s="13" t="s">
        <v>243</v>
      </c>
      <c r="C147" s="13" t="s">
        <v>9</v>
      </c>
      <c r="D147" s="13" t="s">
        <v>18</v>
      </c>
      <c r="E147" s="42" t="s">
        <v>244</v>
      </c>
      <c r="F147" s="10">
        <v>20.305</v>
      </c>
      <c r="G147" s="7">
        <v>0</v>
      </c>
      <c r="H147" s="28">
        <f t="shared" si="2"/>
        <v>0</v>
      </c>
    </row>
    <row r="148" spans="1:8" ht="110.25" hidden="1">
      <c r="A148" s="8" t="s">
        <v>7</v>
      </c>
      <c r="B148" s="13" t="s">
        <v>245</v>
      </c>
      <c r="C148" s="13" t="s">
        <v>9</v>
      </c>
      <c r="D148" s="13" t="s">
        <v>18</v>
      </c>
      <c r="E148" s="42" t="s">
        <v>246</v>
      </c>
      <c r="F148" s="14">
        <f>SUM(F149)</f>
        <v>0</v>
      </c>
      <c r="G148" s="7"/>
      <c r="H148" s="28" t="e">
        <f t="shared" si="2"/>
        <v>#DIV/0!</v>
      </c>
    </row>
    <row r="149" spans="1:8" ht="94.5" hidden="1">
      <c r="A149" s="8">
        <v>937</v>
      </c>
      <c r="B149" s="13" t="s">
        <v>247</v>
      </c>
      <c r="C149" s="13" t="s">
        <v>9</v>
      </c>
      <c r="D149" s="13" t="s">
        <v>18</v>
      </c>
      <c r="E149" s="48" t="s">
        <v>248</v>
      </c>
      <c r="F149" s="20"/>
      <c r="G149" s="7"/>
      <c r="H149" s="28" t="e">
        <f t="shared" si="2"/>
        <v>#DIV/0!</v>
      </c>
    </row>
    <row r="150" spans="1:8" ht="126" hidden="1">
      <c r="A150" s="8" t="s">
        <v>7</v>
      </c>
      <c r="B150" s="13" t="s">
        <v>249</v>
      </c>
      <c r="C150" s="13" t="s">
        <v>9</v>
      </c>
      <c r="D150" s="13" t="s">
        <v>18</v>
      </c>
      <c r="E150" s="42" t="s">
        <v>250</v>
      </c>
      <c r="F150" s="20">
        <f>SUM(F151)</f>
        <v>0</v>
      </c>
      <c r="G150" s="7"/>
      <c r="H150" s="28" t="e">
        <f t="shared" si="2"/>
        <v>#DIV/0!</v>
      </c>
    </row>
    <row r="151" spans="1:8" ht="141.75" hidden="1">
      <c r="A151" s="8">
        <v>937</v>
      </c>
      <c r="B151" s="13" t="s">
        <v>251</v>
      </c>
      <c r="C151" s="13" t="s">
        <v>9</v>
      </c>
      <c r="D151" s="13" t="s">
        <v>18</v>
      </c>
      <c r="E151" s="42" t="s">
        <v>252</v>
      </c>
      <c r="F151" s="20"/>
      <c r="G151" s="7"/>
      <c r="H151" s="28" t="e">
        <f t="shared" si="2"/>
        <v>#DIV/0!</v>
      </c>
    </row>
    <row r="152" spans="1:8" ht="94.5" hidden="1">
      <c r="A152" s="8" t="s">
        <v>7</v>
      </c>
      <c r="B152" s="13" t="s">
        <v>253</v>
      </c>
      <c r="C152" s="13" t="s">
        <v>9</v>
      </c>
      <c r="D152" s="13" t="s">
        <v>18</v>
      </c>
      <c r="E152" s="42" t="s">
        <v>254</v>
      </c>
      <c r="F152" s="20">
        <f>SUM(F153)</f>
        <v>0</v>
      </c>
      <c r="G152" s="7"/>
      <c r="H152" s="28" t="e">
        <f t="shared" si="2"/>
        <v>#DIV/0!</v>
      </c>
    </row>
    <row r="153" spans="1:8" ht="110.25" hidden="1">
      <c r="A153" s="8">
        <v>937</v>
      </c>
      <c r="B153" s="13" t="s">
        <v>255</v>
      </c>
      <c r="C153" s="13" t="s">
        <v>9</v>
      </c>
      <c r="D153" s="13" t="s">
        <v>18</v>
      </c>
      <c r="E153" s="42" t="s">
        <v>256</v>
      </c>
      <c r="F153" s="20"/>
      <c r="G153" s="7"/>
      <c r="H153" s="28" t="e">
        <f t="shared" si="2"/>
        <v>#DIV/0!</v>
      </c>
    </row>
    <row r="154" spans="1:8" ht="94.5" hidden="1">
      <c r="A154" s="13" t="s">
        <v>7</v>
      </c>
      <c r="B154" s="13" t="s">
        <v>257</v>
      </c>
      <c r="C154" s="13" t="s">
        <v>9</v>
      </c>
      <c r="D154" s="13" t="s">
        <v>18</v>
      </c>
      <c r="E154" s="42" t="s">
        <v>258</v>
      </c>
      <c r="F154" s="20">
        <f>SUM(F155)</f>
        <v>0</v>
      </c>
      <c r="G154" s="7"/>
      <c r="H154" s="28" t="e">
        <f t="shared" si="2"/>
        <v>#DIV/0!</v>
      </c>
    </row>
    <row r="155" spans="1:8" ht="110.25" hidden="1">
      <c r="A155" s="13" t="s">
        <v>80</v>
      </c>
      <c r="B155" s="13" t="s">
        <v>259</v>
      </c>
      <c r="C155" s="13" t="s">
        <v>9</v>
      </c>
      <c r="D155" s="13" t="s">
        <v>18</v>
      </c>
      <c r="E155" s="42" t="s">
        <v>260</v>
      </c>
      <c r="F155" s="20"/>
      <c r="G155" s="7"/>
      <c r="H155" s="28" t="e">
        <f t="shared" si="2"/>
        <v>#DIV/0!</v>
      </c>
    </row>
    <row r="156" spans="1:8" ht="59.25" customHeight="1">
      <c r="A156" s="8" t="s">
        <v>7</v>
      </c>
      <c r="B156" s="13" t="s">
        <v>261</v>
      </c>
      <c r="C156" s="13" t="s">
        <v>9</v>
      </c>
      <c r="D156" s="13" t="s">
        <v>18</v>
      </c>
      <c r="E156" s="49" t="s">
        <v>262</v>
      </c>
      <c r="F156" s="10">
        <f>SUM(F157:F159)</f>
        <v>8220.0499999999993</v>
      </c>
      <c r="G156" s="18">
        <f>SUM(G157:G159)</f>
        <v>8220.0499999999993</v>
      </c>
      <c r="H156" s="28">
        <f t="shared" si="2"/>
        <v>100</v>
      </c>
    </row>
    <row r="157" spans="1:8" ht="47.25" hidden="1">
      <c r="A157" s="13" t="s">
        <v>67</v>
      </c>
      <c r="B157" s="21" t="s">
        <v>263</v>
      </c>
      <c r="C157" s="21" t="s">
        <v>9</v>
      </c>
      <c r="D157" s="21" t="s">
        <v>18</v>
      </c>
      <c r="E157" s="49" t="s">
        <v>262</v>
      </c>
      <c r="F157" s="22"/>
      <c r="G157" s="7"/>
      <c r="H157" s="28" t="e">
        <f t="shared" si="2"/>
        <v>#DIV/0!</v>
      </c>
    </row>
    <row r="158" spans="1:8" ht="71.25" customHeight="1">
      <c r="A158" s="13" t="s">
        <v>22</v>
      </c>
      <c r="B158" s="21" t="s">
        <v>263</v>
      </c>
      <c r="C158" s="21" t="s">
        <v>9</v>
      </c>
      <c r="D158" s="21" t="s">
        <v>18</v>
      </c>
      <c r="E158" s="49" t="s">
        <v>262</v>
      </c>
      <c r="F158" s="22">
        <v>8220.0499999999993</v>
      </c>
      <c r="G158" s="7">
        <v>8220.0499999999993</v>
      </c>
      <c r="H158" s="28">
        <f t="shared" si="2"/>
        <v>100</v>
      </c>
    </row>
    <row r="159" spans="1:8" ht="47.25" hidden="1">
      <c r="A159" s="13" t="s">
        <v>38</v>
      </c>
      <c r="B159" s="21" t="s">
        <v>263</v>
      </c>
      <c r="C159" s="21" t="s">
        <v>9</v>
      </c>
      <c r="D159" s="21" t="s">
        <v>18</v>
      </c>
      <c r="E159" s="49" t="s">
        <v>264</v>
      </c>
      <c r="F159" s="22"/>
      <c r="G159" s="30">
        <v>0</v>
      </c>
      <c r="H159" s="28" t="e">
        <f t="shared" si="2"/>
        <v>#DIV/0!</v>
      </c>
    </row>
    <row r="160" spans="1:8" ht="63" customHeight="1">
      <c r="A160" s="8" t="s">
        <v>7</v>
      </c>
      <c r="B160" s="13" t="s">
        <v>265</v>
      </c>
      <c r="C160" s="13" t="s">
        <v>9</v>
      </c>
      <c r="D160" s="13" t="s">
        <v>266</v>
      </c>
      <c r="E160" s="48" t="s">
        <v>267</v>
      </c>
      <c r="F160" s="10">
        <f>SUM(F161)</f>
        <v>158.65</v>
      </c>
      <c r="G160" s="18">
        <f>SUM(G161)</f>
        <v>158.65</v>
      </c>
      <c r="H160" s="28">
        <f t="shared" si="2"/>
        <v>100</v>
      </c>
    </row>
    <row r="161" spans="1:8" ht="69.75" customHeight="1">
      <c r="A161" s="8">
        <v>937</v>
      </c>
      <c r="B161" s="13" t="s">
        <v>268</v>
      </c>
      <c r="C161" s="13" t="s">
        <v>9</v>
      </c>
      <c r="D161" s="13" t="s">
        <v>266</v>
      </c>
      <c r="E161" s="48" t="s">
        <v>269</v>
      </c>
      <c r="F161" s="10">
        <v>158.65</v>
      </c>
      <c r="G161" s="31">
        <v>158.65</v>
      </c>
      <c r="H161" s="28">
        <f t="shared" si="2"/>
        <v>100</v>
      </c>
    </row>
    <row r="162" spans="1:8" ht="36.75" customHeight="1">
      <c r="A162" s="8" t="s">
        <v>7</v>
      </c>
      <c r="B162" s="8">
        <v>2070000000</v>
      </c>
      <c r="C162" s="13" t="s">
        <v>9</v>
      </c>
      <c r="D162" s="13" t="s">
        <v>266</v>
      </c>
      <c r="E162" s="42" t="s">
        <v>270</v>
      </c>
      <c r="F162" s="18">
        <f>SUM(F163)</f>
        <v>1412</v>
      </c>
      <c r="G162" s="18">
        <f>SUM(G163)</f>
        <v>1857.7250000000001</v>
      </c>
      <c r="H162" s="28">
        <f t="shared" si="2"/>
        <v>131.56692634560906</v>
      </c>
    </row>
    <row r="163" spans="1:8" ht="48" customHeight="1">
      <c r="A163" s="8" t="s">
        <v>7</v>
      </c>
      <c r="B163" s="13" t="s">
        <v>271</v>
      </c>
      <c r="C163" s="13" t="s">
        <v>9</v>
      </c>
      <c r="D163" s="13" t="s">
        <v>266</v>
      </c>
      <c r="E163" s="48" t="s">
        <v>272</v>
      </c>
      <c r="F163" s="10">
        <f>SUM(F164+F167+F170)</f>
        <v>1412</v>
      </c>
      <c r="G163" s="18">
        <f>SUM(G164+G167+G170)</f>
        <v>1857.7250000000001</v>
      </c>
      <c r="H163" s="28">
        <f t="shared" si="2"/>
        <v>131.56692634560906</v>
      </c>
    </row>
    <row r="164" spans="1:8" ht="134.25" customHeight="1">
      <c r="A164" s="8" t="s">
        <v>7</v>
      </c>
      <c r="B164" s="13" t="s">
        <v>273</v>
      </c>
      <c r="C164" s="13" t="s">
        <v>9</v>
      </c>
      <c r="D164" s="13" t="s">
        <v>266</v>
      </c>
      <c r="E164" s="48" t="s">
        <v>274</v>
      </c>
      <c r="F164" s="10">
        <f>SUM(F166)</f>
        <v>390</v>
      </c>
      <c r="G164" s="10">
        <f>SUM(G166)</f>
        <v>390</v>
      </c>
      <c r="H164" s="28">
        <f t="shared" si="2"/>
        <v>100</v>
      </c>
    </row>
    <row r="165" spans="1:8" ht="126" hidden="1">
      <c r="A165" s="8">
        <v>905</v>
      </c>
      <c r="B165" s="13" t="s">
        <v>273</v>
      </c>
      <c r="C165" s="13" t="s">
        <v>9</v>
      </c>
      <c r="D165" s="13" t="s">
        <v>266</v>
      </c>
      <c r="E165" s="48" t="s">
        <v>274</v>
      </c>
      <c r="F165" s="10"/>
      <c r="G165" s="10"/>
      <c r="H165" s="28" t="e">
        <f t="shared" si="2"/>
        <v>#DIV/0!</v>
      </c>
    </row>
    <row r="166" spans="1:8" ht="133.5" customHeight="1">
      <c r="A166" s="8">
        <v>936</v>
      </c>
      <c r="B166" s="13" t="s">
        <v>273</v>
      </c>
      <c r="C166" s="13" t="s">
        <v>9</v>
      </c>
      <c r="D166" s="13" t="s">
        <v>266</v>
      </c>
      <c r="E166" s="48" t="s">
        <v>274</v>
      </c>
      <c r="F166" s="10">
        <v>390</v>
      </c>
      <c r="G166" s="10">
        <v>390</v>
      </c>
      <c r="H166" s="28">
        <f t="shared" si="2"/>
        <v>100</v>
      </c>
    </row>
    <row r="167" spans="1:8" ht="95.25" customHeight="1">
      <c r="A167" s="8" t="s">
        <v>7</v>
      </c>
      <c r="B167" s="13" t="s">
        <v>275</v>
      </c>
      <c r="C167" s="13" t="s">
        <v>9</v>
      </c>
      <c r="D167" s="13" t="s">
        <v>266</v>
      </c>
      <c r="E167" s="48" t="s">
        <v>276</v>
      </c>
      <c r="F167" s="10">
        <f>SUM(F168+F169)</f>
        <v>351</v>
      </c>
      <c r="G167" s="10">
        <f>SUM(G168+G169)</f>
        <v>290.82499999999999</v>
      </c>
      <c r="H167" s="28">
        <f t="shared" si="2"/>
        <v>82.856125356125361</v>
      </c>
    </row>
    <row r="168" spans="1:8" ht="92.25" customHeight="1">
      <c r="A168" s="8">
        <v>905</v>
      </c>
      <c r="B168" s="13" t="s">
        <v>275</v>
      </c>
      <c r="C168" s="13" t="s">
        <v>9</v>
      </c>
      <c r="D168" s="13" t="s">
        <v>266</v>
      </c>
      <c r="E168" s="48" t="s">
        <v>276</v>
      </c>
      <c r="F168" s="10">
        <v>51</v>
      </c>
      <c r="G168" s="32">
        <v>46.75</v>
      </c>
      <c r="H168" s="29">
        <f t="shared" si="2"/>
        <v>91.666666666666657</v>
      </c>
    </row>
    <row r="169" spans="1:8" ht="82.5" customHeight="1">
      <c r="A169" s="8">
        <v>937</v>
      </c>
      <c r="B169" s="13" t="s">
        <v>275</v>
      </c>
      <c r="C169" s="13" t="s">
        <v>9</v>
      </c>
      <c r="D169" s="13" t="s">
        <v>266</v>
      </c>
      <c r="E169" s="48" t="s">
        <v>276</v>
      </c>
      <c r="F169" s="10">
        <v>300</v>
      </c>
      <c r="G169" s="32">
        <v>244.07499999999999</v>
      </c>
      <c r="H169" s="29">
        <f t="shared" si="2"/>
        <v>81.358333333333334</v>
      </c>
    </row>
    <row r="170" spans="1:8" ht="49.5" customHeight="1">
      <c r="A170" s="8" t="s">
        <v>7</v>
      </c>
      <c r="B170" s="13" t="s">
        <v>277</v>
      </c>
      <c r="C170" s="13" t="s">
        <v>9</v>
      </c>
      <c r="D170" s="13" t="s">
        <v>266</v>
      </c>
      <c r="E170" s="48" t="s">
        <v>272</v>
      </c>
      <c r="F170" s="10">
        <f>SUM(F171:F173)</f>
        <v>671</v>
      </c>
      <c r="G170" s="10">
        <f>SUM(G171:G173)</f>
        <v>1176.9000000000001</v>
      </c>
      <c r="H170" s="28">
        <f t="shared" si="2"/>
        <v>175.39493293591656</v>
      </c>
    </row>
    <row r="171" spans="1:8" ht="44.25" customHeight="1">
      <c r="A171" s="8">
        <v>905</v>
      </c>
      <c r="B171" s="13" t="s">
        <v>277</v>
      </c>
      <c r="C171" s="13" t="s">
        <v>9</v>
      </c>
      <c r="D171" s="13" t="s">
        <v>266</v>
      </c>
      <c r="E171" s="48" t="s">
        <v>272</v>
      </c>
      <c r="F171" s="10">
        <v>14</v>
      </c>
      <c r="G171" s="14">
        <v>17.5</v>
      </c>
      <c r="H171" s="29">
        <f t="shared" si="2"/>
        <v>125</v>
      </c>
    </row>
    <row r="172" spans="1:8" ht="31.5" hidden="1">
      <c r="A172" s="8">
        <v>936</v>
      </c>
      <c r="B172" s="13" t="s">
        <v>277</v>
      </c>
      <c r="C172" s="13" t="s">
        <v>9</v>
      </c>
      <c r="D172" s="13" t="s">
        <v>266</v>
      </c>
      <c r="E172" s="48" t="s">
        <v>272</v>
      </c>
      <c r="F172" s="10"/>
      <c r="G172" s="33"/>
      <c r="H172" s="29" t="e">
        <f t="shared" si="2"/>
        <v>#DIV/0!</v>
      </c>
    </row>
    <row r="173" spans="1:8" ht="40.5" customHeight="1">
      <c r="A173" s="8">
        <v>937</v>
      </c>
      <c r="B173" s="13" t="s">
        <v>277</v>
      </c>
      <c r="C173" s="13" t="s">
        <v>9</v>
      </c>
      <c r="D173" s="13" t="s">
        <v>266</v>
      </c>
      <c r="E173" s="48" t="s">
        <v>272</v>
      </c>
      <c r="F173" s="10">
        <v>657</v>
      </c>
      <c r="G173" s="15">
        <v>1159.4000000000001</v>
      </c>
      <c r="H173" s="29">
        <f t="shared" si="2"/>
        <v>176.46879756468797</v>
      </c>
    </row>
    <row r="174" spans="1:8" ht="186" customHeight="1">
      <c r="A174" s="26" t="s">
        <v>7</v>
      </c>
      <c r="B174" s="23" t="s">
        <v>278</v>
      </c>
      <c r="C174" s="23" t="s">
        <v>9</v>
      </c>
      <c r="D174" s="23" t="s">
        <v>7</v>
      </c>
      <c r="E174" s="50" t="s">
        <v>279</v>
      </c>
      <c r="F174" s="14">
        <f>F175</f>
        <v>0</v>
      </c>
      <c r="G174" s="14">
        <f>G175</f>
        <v>6.0956000000000001</v>
      </c>
      <c r="H174" s="28">
        <v>0</v>
      </c>
    </row>
    <row r="175" spans="1:8" ht="119.25" customHeight="1">
      <c r="A175" s="26">
        <v>912</v>
      </c>
      <c r="B175" s="23" t="s">
        <v>280</v>
      </c>
      <c r="C175" s="23" t="s">
        <v>9</v>
      </c>
      <c r="D175" s="23" t="s">
        <v>18</v>
      </c>
      <c r="E175" s="48" t="s">
        <v>281</v>
      </c>
      <c r="F175" s="14">
        <v>0</v>
      </c>
      <c r="G175" s="31">
        <v>6.0956000000000001</v>
      </c>
      <c r="H175" s="28">
        <v>0</v>
      </c>
    </row>
    <row r="176" spans="1:8" ht="94.5" hidden="1">
      <c r="A176" s="26">
        <v>905</v>
      </c>
      <c r="B176" s="23" t="s">
        <v>282</v>
      </c>
      <c r="C176" s="23" t="s">
        <v>9</v>
      </c>
      <c r="D176" s="23" t="s">
        <v>18</v>
      </c>
      <c r="E176" s="50" t="s">
        <v>283</v>
      </c>
      <c r="F176" s="14"/>
      <c r="G176" s="34"/>
      <c r="H176" s="28" t="e">
        <f t="shared" si="2"/>
        <v>#DIV/0!</v>
      </c>
    </row>
    <row r="177" spans="1:8" ht="94.5" hidden="1">
      <c r="A177" s="26">
        <v>912</v>
      </c>
      <c r="B177" s="23" t="s">
        <v>282</v>
      </c>
      <c r="C177" s="23" t="s">
        <v>9</v>
      </c>
      <c r="D177" s="23" t="s">
        <v>18</v>
      </c>
      <c r="E177" s="50" t="s">
        <v>283</v>
      </c>
      <c r="F177" s="14"/>
      <c r="G177" s="34"/>
      <c r="H177" s="28" t="e">
        <f t="shared" si="2"/>
        <v>#DIV/0!</v>
      </c>
    </row>
    <row r="178" spans="1:8" ht="94.5" hidden="1">
      <c r="A178" s="26">
        <v>936</v>
      </c>
      <c r="B178" s="23" t="s">
        <v>282</v>
      </c>
      <c r="C178" s="23" t="s">
        <v>9</v>
      </c>
      <c r="D178" s="23" t="s">
        <v>18</v>
      </c>
      <c r="E178" s="50" t="s">
        <v>283</v>
      </c>
      <c r="F178" s="14"/>
      <c r="G178" s="34"/>
      <c r="H178" s="28" t="e">
        <f t="shared" si="2"/>
        <v>#DIV/0!</v>
      </c>
    </row>
    <row r="179" spans="1:8" ht="94.5" hidden="1">
      <c r="A179" s="26">
        <v>936</v>
      </c>
      <c r="B179" s="23" t="s">
        <v>282</v>
      </c>
      <c r="C179" s="23" t="s">
        <v>9</v>
      </c>
      <c r="D179" s="23" t="s">
        <v>18</v>
      </c>
      <c r="E179" s="50" t="s">
        <v>283</v>
      </c>
      <c r="F179" s="14"/>
      <c r="G179" s="34"/>
      <c r="H179" s="28" t="e">
        <f t="shared" si="2"/>
        <v>#DIV/0!</v>
      </c>
    </row>
    <row r="180" spans="1:8" ht="95.25" customHeight="1">
      <c r="A180" s="8" t="s">
        <v>7</v>
      </c>
      <c r="B180" s="13" t="s">
        <v>284</v>
      </c>
      <c r="C180" s="13" t="s">
        <v>9</v>
      </c>
      <c r="D180" s="13" t="s">
        <v>7</v>
      </c>
      <c r="E180" s="48" t="s">
        <v>285</v>
      </c>
      <c r="F180" s="10">
        <f>SUM(F181+F182+F183+F185)</f>
        <v>-4.6366399999999999</v>
      </c>
      <c r="G180" s="10">
        <f>SUM(G181+G182+G183+G185)</f>
        <v>-10.732239999999999</v>
      </c>
      <c r="H180" s="28">
        <f t="shared" si="2"/>
        <v>231.46588909210118</v>
      </c>
    </row>
    <row r="181" spans="1:8" ht="93.75" customHeight="1">
      <c r="A181" s="8">
        <v>912</v>
      </c>
      <c r="B181" s="13" t="s">
        <v>286</v>
      </c>
      <c r="C181" s="13" t="s">
        <v>9</v>
      </c>
      <c r="D181" s="13" t="s">
        <v>18</v>
      </c>
      <c r="E181" s="48" t="s">
        <v>287</v>
      </c>
      <c r="F181" s="10">
        <v>0</v>
      </c>
      <c r="G181" s="31">
        <v>-6.0956000000000001</v>
      </c>
      <c r="H181" s="28">
        <v>0</v>
      </c>
    </row>
    <row r="182" spans="1:8" ht="129" customHeight="1">
      <c r="A182" s="8">
        <v>936</v>
      </c>
      <c r="B182" s="13" t="s">
        <v>288</v>
      </c>
      <c r="C182" s="13" t="s">
        <v>9</v>
      </c>
      <c r="D182" s="13" t="s">
        <v>18</v>
      </c>
      <c r="E182" s="48" t="s">
        <v>289</v>
      </c>
      <c r="F182" s="10">
        <v>-3.39</v>
      </c>
      <c r="G182" s="34">
        <v>-3.39</v>
      </c>
      <c r="H182" s="28">
        <f t="shared" si="2"/>
        <v>100</v>
      </c>
    </row>
    <row r="183" spans="1:8" ht="94.5" customHeight="1">
      <c r="A183" s="8">
        <v>905</v>
      </c>
      <c r="B183" s="13" t="s">
        <v>290</v>
      </c>
      <c r="C183" s="13" t="s">
        <v>9</v>
      </c>
      <c r="D183" s="13" t="s">
        <v>18</v>
      </c>
      <c r="E183" s="48" t="s">
        <v>291</v>
      </c>
      <c r="F183" s="10">
        <v>-1.24664</v>
      </c>
      <c r="G183" s="31">
        <v>-1.24664</v>
      </c>
      <c r="H183" s="28">
        <f t="shared" si="2"/>
        <v>100</v>
      </c>
    </row>
    <row r="184" spans="1:8" ht="78.75" hidden="1">
      <c r="A184" s="8">
        <v>912</v>
      </c>
      <c r="B184" s="13" t="s">
        <v>290</v>
      </c>
      <c r="C184" s="13" t="s">
        <v>9</v>
      </c>
      <c r="D184" s="13" t="s">
        <v>18</v>
      </c>
      <c r="E184" s="19" t="s">
        <v>291</v>
      </c>
      <c r="F184" s="10"/>
      <c r="G184" s="27"/>
      <c r="H184" s="28" t="e">
        <f t="shared" si="2"/>
        <v>#DIV/0!</v>
      </c>
    </row>
    <row r="185" spans="1:8" ht="78.75" hidden="1">
      <c r="A185" s="8">
        <v>936</v>
      </c>
      <c r="B185" s="13" t="s">
        <v>290</v>
      </c>
      <c r="C185" s="13" t="s">
        <v>9</v>
      </c>
      <c r="D185" s="13" t="s">
        <v>18</v>
      </c>
      <c r="E185" s="19" t="s">
        <v>291</v>
      </c>
      <c r="F185" s="10"/>
      <c r="G185" s="27"/>
      <c r="H185" s="28"/>
    </row>
    <row r="186" spans="1:8" ht="15.75">
      <c r="A186" s="51" t="s">
        <v>292</v>
      </c>
      <c r="B186" s="52"/>
      <c r="C186" s="52"/>
      <c r="D186" s="52"/>
      <c r="E186" s="52"/>
      <c r="F186" s="10">
        <f>SUM(F11+F12)</f>
        <v>439156.83736</v>
      </c>
      <c r="G186" s="10">
        <f>SUM(G11+G12)</f>
        <v>324718.01983</v>
      </c>
      <c r="H186" s="28">
        <f>G186/F186*100</f>
        <v>73.941241990458067</v>
      </c>
    </row>
    <row r="190" spans="1:8">
      <c r="E190" t="s">
        <v>293</v>
      </c>
    </row>
  </sheetData>
  <mergeCells count="10">
    <mergeCell ref="E1:H1"/>
    <mergeCell ref="E2:H2"/>
    <mergeCell ref="E4:H4"/>
    <mergeCell ref="A8:H8"/>
    <mergeCell ref="A10:D10"/>
    <mergeCell ref="E3:H3"/>
    <mergeCell ref="A186:E186"/>
    <mergeCell ref="E5:H5"/>
    <mergeCell ref="A6:F6"/>
    <mergeCell ref="A7:H7"/>
  </mergeCells>
  <pageMargins left="0.70866141732283472" right="0.70866141732283472" top="0.74803149606299213" bottom="0.74803149606299213" header="0.31496062992125984" footer="0.31496062992125984"/>
  <pageSetup paperSize="9" scale="74" firstPageNumber="2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2018-10-26T10:44:41Z</cp:lastPrinted>
  <dcterms:created xsi:type="dcterms:W3CDTF">2018-10-24T11:45:56Z</dcterms:created>
  <dcterms:modified xsi:type="dcterms:W3CDTF">2018-10-26T10:44:43Z</dcterms:modified>
</cp:coreProperties>
</file>